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/>
  <mc:AlternateContent xmlns:mc="http://schemas.openxmlformats.org/markup-compatibility/2006">
    <mc:Choice Requires="x15">
      <x15ac:absPath xmlns:x15ac="http://schemas.microsoft.com/office/spreadsheetml/2010/11/ac" url="Z:\Atelier 99\17-18_Bazén Lužánky\09_AD\00_Dotazy stavby\2021-06-16_Ucelený SP\1 Přístavba\D.2 IO\IO 401\"/>
    </mc:Choice>
  </mc:AlternateContent>
  <xr:revisionPtr revIDLastSave="0" documentId="13_ncr:1_{F1F9CBC0-871D-4DAD-AF2D-2EC24309BD43}" xr6:coauthVersionLast="47" xr6:coauthVersionMax="47" xr10:uidLastSave="{00000000-0000-0000-0000-000000000000}"/>
  <bookViews>
    <workbookView xWindow="10008" yWindow="348" windowWidth="17160" windowHeight="17868" xr2:uid="{00000000-000D-0000-FFFF-FFFF00000000}"/>
  </bookViews>
  <sheets>
    <sheet name="Rekapitulace stavby" sheetId="1" r:id="rId1"/>
    <sheet name="IO 401 - RETENČNÍ NÁDRŽ" sheetId="4" r:id="rId2"/>
  </sheets>
  <definedNames>
    <definedName name="_xlnm._FilterDatabase" localSheetId="1" hidden="1">'IO 401 - RETENČNÍ NÁDRŽ'!$C$120:$K$154</definedName>
    <definedName name="_xlnm.Print_Titles" localSheetId="1">'IO 401 - RETENČNÍ NÁDRŽ'!$120:$120</definedName>
    <definedName name="_xlnm.Print_Titles" localSheetId="0">'Rekapitulace stavby'!$92:$92</definedName>
    <definedName name="_xlnm.Print_Area" localSheetId="1">'IO 401 - RETENČNÍ NÁDRŽ'!$C$4:$J$76,'IO 401 - RETENČNÍ NÁDRŽ'!$C$82:$J$102,'IO 401 - RETENČNÍ NÁDRŽ'!$C$108:$K$154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5" i="1" s="1"/>
  <c r="J35" i="4"/>
  <c r="AX95" i="1" s="1"/>
  <c r="BI154" i="4"/>
  <c r="BH154" i="4"/>
  <c r="BG154" i="4"/>
  <c r="BF154" i="4"/>
  <c r="T154" i="4"/>
  <c r="T153" i="4"/>
  <c r="R154" i="4"/>
  <c r="R153" i="4" s="1"/>
  <c r="P154" i="4"/>
  <c r="P153" i="4"/>
  <c r="BK154" i="4"/>
  <c r="BK153" i="4"/>
  <c r="J153" i="4" s="1"/>
  <c r="J101" i="4" s="1"/>
  <c r="J154" i="4"/>
  <c r="BE154" i="4" s="1"/>
  <c r="BI151" i="4"/>
  <c r="BH151" i="4"/>
  <c r="BG151" i="4"/>
  <c r="BF151" i="4"/>
  <c r="T151" i="4"/>
  <c r="R151" i="4"/>
  <c r="P151" i="4"/>
  <c r="BK151" i="4"/>
  <c r="J151" i="4"/>
  <c r="BE151" i="4"/>
  <c r="BI149" i="4"/>
  <c r="BH149" i="4"/>
  <c r="BG149" i="4"/>
  <c r="BF149" i="4"/>
  <c r="T149" i="4"/>
  <c r="R149" i="4"/>
  <c r="R144" i="4" s="1"/>
  <c r="P149" i="4"/>
  <c r="P144" i="4" s="1"/>
  <c r="BK149" i="4"/>
  <c r="J149" i="4"/>
  <c r="BE149" i="4" s="1"/>
  <c r="BI147" i="4"/>
  <c r="BH147" i="4"/>
  <c r="BG147" i="4"/>
  <c r="BF147" i="4"/>
  <c r="T147" i="4"/>
  <c r="R147" i="4"/>
  <c r="P147" i="4"/>
  <c r="BK147" i="4"/>
  <c r="J147" i="4"/>
  <c r="BE147" i="4"/>
  <c r="BI145" i="4"/>
  <c r="BH145" i="4"/>
  <c r="BG145" i="4"/>
  <c r="BF145" i="4"/>
  <c r="T145" i="4"/>
  <c r="T144" i="4" s="1"/>
  <c r="R145" i="4"/>
  <c r="P145" i="4"/>
  <c r="BK145" i="4"/>
  <c r="BK144" i="4"/>
  <c r="J144" i="4" s="1"/>
  <c r="J100" i="4" s="1"/>
  <c r="J145" i="4"/>
  <c r="BE145" i="4" s="1"/>
  <c r="BI141" i="4"/>
  <c r="BH141" i="4"/>
  <c r="BG141" i="4"/>
  <c r="BF141" i="4"/>
  <c r="T141" i="4"/>
  <c r="T140" i="4" s="1"/>
  <c r="R141" i="4"/>
  <c r="R140" i="4" s="1"/>
  <c r="P141" i="4"/>
  <c r="P140" i="4"/>
  <c r="BK141" i="4"/>
  <c r="BK140" i="4"/>
  <c r="J140" i="4" s="1"/>
  <c r="J99" i="4" s="1"/>
  <c r="J141" i="4"/>
  <c r="BE141" i="4" s="1"/>
  <c r="BI138" i="4"/>
  <c r="BH138" i="4"/>
  <c r="BG138" i="4"/>
  <c r="BF138" i="4"/>
  <c r="T138" i="4"/>
  <c r="R138" i="4"/>
  <c r="P138" i="4"/>
  <c r="BK138" i="4"/>
  <c r="J138" i="4"/>
  <c r="BE138" i="4"/>
  <c r="BI136" i="4"/>
  <c r="BH136" i="4"/>
  <c r="BG136" i="4"/>
  <c r="BF136" i="4"/>
  <c r="T136" i="4"/>
  <c r="R136" i="4"/>
  <c r="P136" i="4"/>
  <c r="BK136" i="4"/>
  <c r="J136" i="4"/>
  <c r="BE136" i="4"/>
  <c r="BI134" i="4"/>
  <c r="BH134" i="4"/>
  <c r="BG134" i="4"/>
  <c r="BF134" i="4"/>
  <c r="T134" i="4"/>
  <c r="R134" i="4"/>
  <c r="P134" i="4"/>
  <c r="BK134" i="4"/>
  <c r="J134" i="4"/>
  <c r="BE134" i="4"/>
  <c r="BI132" i="4"/>
  <c r="BH132" i="4"/>
  <c r="BG132" i="4"/>
  <c r="BF132" i="4"/>
  <c r="T132" i="4"/>
  <c r="R132" i="4"/>
  <c r="P132" i="4"/>
  <c r="BK132" i="4"/>
  <c r="J132" i="4"/>
  <c r="BE132" i="4" s="1"/>
  <c r="BI130" i="4"/>
  <c r="BH130" i="4"/>
  <c r="BG130" i="4"/>
  <c r="BF130" i="4"/>
  <c r="T130" i="4"/>
  <c r="T123" i="4" s="1"/>
  <c r="R130" i="4"/>
  <c r="P130" i="4"/>
  <c r="P123" i="4" s="1"/>
  <c r="BK130" i="4"/>
  <c r="J130" i="4"/>
  <c r="BE130" i="4"/>
  <c r="BI128" i="4"/>
  <c r="BH128" i="4"/>
  <c r="BG128" i="4"/>
  <c r="BF128" i="4"/>
  <c r="T128" i="4"/>
  <c r="R128" i="4"/>
  <c r="R123" i="4" s="1"/>
  <c r="R122" i="4" s="1"/>
  <c r="R121" i="4" s="1"/>
  <c r="P128" i="4"/>
  <c r="BK128" i="4"/>
  <c r="J128" i="4"/>
  <c r="BE128" i="4" s="1"/>
  <c r="BI126" i="4"/>
  <c r="BH126" i="4"/>
  <c r="BG126" i="4"/>
  <c r="BF126" i="4"/>
  <c r="T126" i="4"/>
  <c r="R126" i="4"/>
  <c r="P126" i="4"/>
  <c r="BK126" i="4"/>
  <c r="J126" i="4"/>
  <c r="BE126" i="4"/>
  <c r="BI124" i="4"/>
  <c r="F37" i="4" s="1"/>
  <c r="BD95" i="1" s="1"/>
  <c r="BD94" i="1" s="1"/>
  <c r="W33" i="1" s="1"/>
  <c r="BH124" i="4"/>
  <c r="BG124" i="4"/>
  <c r="BF124" i="4"/>
  <c r="T124" i="4"/>
  <c r="R124" i="4"/>
  <c r="P124" i="4"/>
  <c r="BK124" i="4"/>
  <c r="BK123" i="4" s="1"/>
  <c r="BE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 s="1"/>
  <c r="J17" i="4"/>
  <c r="J12" i="4"/>
  <c r="J115" i="4" s="1"/>
  <c r="J89" i="4"/>
  <c r="E7" i="4"/>
  <c r="E111" i="4" s="1"/>
  <c r="AS94" i="1"/>
  <c r="L90" i="1"/>
  <c r="AM90" i="1"/>
  <c r="AM89" i="1"/>
  <c r="L89" i="1"/>
  <c r="AM87" i="1"/>
  <c r="L87" i="1"/>
  <c r="L85" i="1"/>
  <c r="L84" i="1"/>
  <c r="F35" i="4" l="1"/>
  <c r="BB95" i="1" s="1"/>
  <c r="BB94" i="1" s="1"/>
  <c r="P122" i="4"/>
  <c r="P121" i="4" s="1"/>
  <c r="AU95" i="1" s="1"/>
  <c r="AU94" i="1" s="1"/>
  <c r="T122" i="4"/>
  <c r="T121" i="4" s="1"/>
  <c r="E85" i="4"/>
  <c r="J34" i="4"/>
  <c r="AW95" i="1" s="1"/>
  <c r="F36" i="4"/>
  <c r="BC95" i="1" s="1"/>
  <c r="BC94" i="1" s="1"/>
  <c r="AY94" i="1" s="1"/>
  <c r="F92" i="4"/>
  <c r="W31" i="1"/>
  <c r="AX94" i="1"/>
  <c r="BK122" i="4"/>
  <c r="J123" i="4"/>
  <c r="J98" i="4" s="1"/>
  <c r="J33" i="4"/>
  <c r="AV95" i="1" s="1"/>
  <c r="AT95" i="1" s="1"/>
  <c r="F33" i="4"/>
  <c r="AZ95" i="1" s="1"/>
  <c r="F34" i="4"/>
  <c r="BA95" i="1" s="1"/>
  <c r="BA94" i="1" s="1"/>
  <c r="W32" i="1" l="1"/>
  <c r="W30" i="1"/>
  <c r="AW94" i="1"/>
  <c r="AK30" i="1" s="1"/>
  <c r="BK121" i="4"/>
  <c r="J121" i="4" s="1"/>
  <c r="J122" i="4"/>
  <c r="J97" i="4" s="1"/>
  <c r="AZ94" i="1"/>
  <c r="J96" i="4" l="1"/>
  <c r="J30" i="4"/>
  <c r="W29" i="1"/>
  <c r="AV94" i="1"/>
  <c r="AK29" i="1" l="1"/>
  <c r="AT94" i="1"/>
  <c r="AG95" i="1"/>
  <c r="AN95" i="1" s="1"/>
  <c r="J39" i="4"/>
  <c r="AG94" i="1" l="1"/>
  <c r="AN94" i="1" l="1"/>
  <c r="AK26" i="1"/>
  <c r="AK35" i="1" s="1"/>
</calcChain>
</file>

<file path=xl/sharedStrings.xml><?xml version="1.0" encoding="utf-8"?>
<sst xmlns="http://schemas.openxmlformats.org/spreadsheetml/2006/main" count="611" uniqueCount="188">
  <si>
    <t>Export Komplet</t>
  </si>
  <si>
    <t/>
  </si>
  <si>
    <t>2.0</t>
  </si>
  <si>
    <t>False</t>
  </si>
  <si>
    <t>{048dd99e-385d-421a-8f64-458b76331e24}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</si>
  <si>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</si>
  <si>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</si>
  <si>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</si>
  <si>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</si>
  <si>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</si>
  <si>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</si>
  <si>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</si>
  <si>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</si>
  <si>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</si>
  <si>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</si>
  <si>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</si>
  <si>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</si>
  <si>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</si>
  <si>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</si>
  <si>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</si>
  <si>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</si>
  <si>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</si>
  <si>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</si>
  <si>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10. 7. 2020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</si>
  <si>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</si>
  <si>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</si>
  <si>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</si>
  <si>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</si>
  <si>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</si>
  <si>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</si>
  <si>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</si>
  <si>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</si>
  <si>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</si>
  <si>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</si>
  <si>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</si>
  <si>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</si>
  <si>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</si>
  <si>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</si>
  <si>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</si>
  <si>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</si>
  <si>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</si>
  <si>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</si>
  <si>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</si>
  <si>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</si>
  <si>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</si>
  <si>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</si>
  <si>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</si>
  <si>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</si>
  <si>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</si>
  <si>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</si>
  <si>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</si>
  <si>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</si>
  <si>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</si>
  <si>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</si>
  <si>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</si>
  <si>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</si>
  <si>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</si>
  <si>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</si>
  <si>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</si>
  <si>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</si>
  <si>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</si>
  <si>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</si>
  <si>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</si>
  <si>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</si>
  <si>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</si>
  <si>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</si>
  <si>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</si>
  <si>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</si>
  <si>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</si>
  <si>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</si>
  <si>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</si>
  <si>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</si>
  <si>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</si>
  <si>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</si>
  <si>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</si>
  <si>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</si>
  <si>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</si>
  <si>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</si>
  <si>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</si>
  <si>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</si>
  <si>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</si>
  <si>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</si>
  <si>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</si>
  <si>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</si>
  <si>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IO 401</t>
  </si>
  <si>
    <t>RETENČNÍ NÁDRŽ</t>
  </si>
  <si>
    <t>{38fd19dd-f103-4671-baaa-512d54376585}</t>
  </si>
  <si>
    <t>F3</t>
  </si>
  <si>
    <t>KRYCÍ LIST SOUPISU PRACÍ</t>
  </si>
  <si>
    <t>Objekt:</t>
  </si>
  <si>
    <t>Ing. P. Kučera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</si>
  <si>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</si>
  <si>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</si>
  <si>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</si>
  <si>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</si>
  <si>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</si>
  <si>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</si>
  <si>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4 - Vodorovné konstrukce</t>
  </si>
  <si>
    <t xml:space="preserve">    8 - Trubní vedení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</si>
  <si>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</si>
  <si>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</si>
  <si>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</si>
  <si>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</si>
  <si>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</si>
  <si>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</si>
  <si>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</si>
  <si>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</si>
  <si>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</si>
  <si>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</si>
  <si>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</si>
  <si>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</si>
  <si>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</si>
  <si>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</si>
  <si>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</si>
  <si>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</si>
  <si>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m3</t>
  </si>
  <si>
    <t>4</t>
  </si>
  <si>
    <t>VV</t>
  </si>
  <si>
    <t>Součet</t>
  </si>
  <si>
    <t>3</t>
  </si>
  <si>
    <t>5</t>
  </si>
  <si>
    <t>6</t>
  </si>
  <si>
    <t>7</t>
  </si>
  <si>
    <t>M</t>
  </si>
  <si>
    <t>t</t>
  </si>
  <si>
    <t>8</t>
  </si>
  <si>
    <t>Vodorovné konstrukce</t>
  </si>
  <si>
    <t>451573111</t>
  </si>
  <si>
    <t>Lože pod potrubí otevřený výkop ze štěrkopísku</t>
  </si>
  <si>
    <t>9</t>
  </si>
  <si>
    <t>10</t>
  </si>
  <si>
    <t>Trubní vedení</t>
  </si>
  <si>
    <t>11</t>
  </si>
  <si>
    <t>kus</t>
  </si>
  <si>
    <t>12</t>
  </si>
  <si>
    <t>13</t>
  </si>
  <si>
    <t>14</t>
  </si>
  <si>
    <t>871310310</t>
  </si>
  <si>
    <t>Montáž kanalizačního potrubí hladkého plnostěnného SN 10 z polypropylenu DN 150</t>
  </si>
  <si>
    <t>m</t>
  </si>
  <si>
    <t>286170PC1</t>
  </si>
  <si>
    <t>trubka kanalizační PP EQ plnostěnná třívrstvá DN 150x1000 mm SN 10</t>
  </si>
  <si>
    <t>Přesun hmot</t>
  </si>
  <si>
    <t>IO 401 - RETENČNÍ NÁDRŽ</t>
  </si>
  <si>
    <t xml:space="preserve">    3 - Svislé a kompletní konstrukce</t>
  </si>
  <si>
    <t xml:space="preserve">    998 - Přesun hmot</t>
  </si>
  <si>
    <t>Svislé a kompletní konstrukce</t>
  </si>
  <si>
    <t>3201011PC</t>
  </si>
  <si>
    <t>Osazení betonových a železobetonových prefabrikátů hmotnosti nad 7000 do 10000 kg</t>
  </si>
  <si>
    <t>516424534</t>
  </si>
  <si>
    <t>3201011PC1</t>
  </si>
  <si>
    <t>PREFABRIKÁT NÁDRŽE PNO 280 580 238 14BZP,	3080/6080/2520mm, celk. obj. 38,651m3</t>
  </si>
  <si>
    <t>Kus</t>
  </si>
  <si>
    <t>-1510767137</t>
  </si>
  <si>
    <t>3201011PC2</t>
  </si>
  <si>
    <t>ZÁKRYTOVÁ DESKA S OZUBEM PNO 280/580/25 ZDP -14,	3080/6080/250mm,</t>
  </si>
  <si>
    <t>-1724779514</t>
  </si>
  <si>
    <t>3201011PC3</t>
  </si>
  <si>
    <t>Doprava na stavbu</t>
  </si>
  <si>
    <t>-1165493596</t>
  </si>
  <si>
    <t>3201011PC4</t>
  </si>
  <si>
    <t xml:space="preserve">Vírový ventil CYE 17,2l/s </t>
  </si>
  <si>
    <t>2066658090</t>
  </si>
  <si>
    <t>3201011PC5</t>
  </si>
  <si>
    <t>Montáž do nádrže</t>
  </si>
  <si>
    <t>1515076977</t>
  </si>
  <si>
    <t>59224050</t>
  </si>
  <si>
    <t>skruž pro kanalizační šachty se zabudovanými stupadly 100 x 25 x 12 cm</t>
  </si>
  <si>
    <t>-1572179537</t>
  </si>
  <si>
    <t>59224312</t>
  </si>
  <si>
    <t>kónus šachetní betonový kapsové plastové stupadlo 100x62,5x58 cm</t>
  </si>
  <si>
    <t>-1829379109</t>
  </si>
  <si>
    <t>1844074867</t>
  </si>
  <si>
    <t>(6,08+0,2)*(3,08+0,2)*0,2</t>
  </si>
  <si>
    <t>1398987567</t>
  </si>
  <si>
    <t>-36871708</t>
  </si>
  <si>
    <t>2*1,015</t>
  </si>
  <si>
    <t>899104112</t>
  </si>
  <si>
    <t>Osazení poklopů litinových nebo ocelových včetně rámů pro třídu zatížení D400, E600</t>
  </si>
  <si>
    <t>-1625761380</t>
  </si>
  <si>
    <t>28661935</t>
  </si>
  <si>
    <t>poklop šachtový litinový dno DN 600 pro třídu zatížení D400</t>
  </si>
  <si>
    <t>876599813</t>
  </si>
  <si>
    <t>998</t>
  </si>
  <si>
    <t>998274101</t>
  </si>
  <si>
    <t>Přesun hmot pro trubní vedení z trub betonových otevřený výkop</t>
  </si>
  <si>
    <t>118645100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</si>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</sst>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3" borderId="14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 applyProtection="1">
      <alignment vertical="center"/>
    </xf>
    <xf numFmtId="0" fontId="34" fillId="3" borderId="14" xfId="0" applyFont="1" applyFill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22" fillId="3" borderId="19" xfId="0" applyFont="1" applyFill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R7" sqref="R7"/>
    </sheetView>
  </sheetViews>
  <sheetFormatPr defaultRowHeight="10.199999999999999" x14ac:dyDescent="0.2"/>
  <cols>
    <col min="1" max="1" width="7.140625" style="1" customWidth="1"/>
    <col min="2" max="2" width="1.42578125" style="1" customWidth="1"/>
    <col min="3" max="3" width="3.42578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42578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42578125" style="1" hidden="1" customWidth="1"/>
    <col min="50" max="51" width="21.42578125" style="1" hidden="1" customWidth="1"/>
    <col min="52" max="52" width="18.42578125" style="1" hidden="1" customWidth="1"/>
    <col min="53" max="53" width="16.42578125" style="1" hidden="1" customWidth="1"/>
    <col min="54" max="54" width="21.42578125" style="1" hidden="1" customWidth="1"/>
    <col min="55" max="55" width="18.42578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" customHeight="1" x14ac:dyDescent="0.2">
      <c r="AR2" s="87" t="s">
        <v>5</v>
      </c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S2" s="9" t="s">
        <v>6</v>
      </c>
      <c r="BT2" s="9" t="s">
        <v>7</v>
      </c>
    </row>
    <row r="3" spans="1:74" s="1" customFormat="1" ht="6.9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" customHeight="1" x14ac:dyDescent="0.2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 x14ac:dyDescent="0.2">
      <c r="B5" s="12"/>
      <c r="D5" s="16" t="s">
        <v>13</v>
      </c>
      <c r="K5" s="98" t="s">
        <v>14</v>
      </c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R5" s="12"/>
      <c r="BE5" s="105" t="s">
        <v>15</v>
      </c>
      <c r="BS5" s="9" t="s">
        <v>6</v>
      </c>
    </row>
    <row r="6" spans="1:74" s="1" customFormat="1" ht="36.9" customHeight="1" x14ac:dyDescent="0.2">
      <c r="B6" s="12"/>
      <c r="D6" s="18" t="s">
        <v>16</v>
      </c>
      <c r="K6" s="99" t="s">
        <v>17</v>
      </c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R6" s="12"/>
      <c r="BE6" s="106"/>
      <c r="BS6" s="9" t="s">
        <v>6</v>
      </c>
    </row>
    <row r="7" spans="1:74" s="1" customFormat="1" ht="12" customHeight="1" x14ac:dyDescent="0.2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106"/>
      <c r="BS7" s="9" t="s">
        <v>6</v>
      </c>
    </row>
    <row r="8" spans="1:74" s="1" customFormat="1" ht="12" customHeight="1" x14ac:dyDescent="0.2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106"/>
      <c r="BS8" s="9" t="s">
        <v>6</v>
      </c>
    </row>
    <row r="9" spans="1:74" s="1" customFormat="1" ht="14.4" customHeight="1" x14ac:dyDescent="0.2">
      <c r="B9" s="12"/>
      <c r="AR9" s="12"/>
      <c r="BE9" s="106"/>
      <c r="BS9" s="9" t="s">
        <v>6</v>
      </c>
    </row>
    <row r="10" spans="1:74" s="1" customFormat="1" ht="12" customHeight="1" x14ac:dyDescent="0.2">
      <c r="B10" s="12"/>
      <c r="D10" s="19" t="s">
        <v>24</v>
      </c>
      <c r="AK10" s="19" t="s">
        <v>25</v>
      </c>
      <c r="AN10" s="17" t="s">
        <v>1</v>
      </c>
      <c r="AR10" s="12"/>
      <c r="BE10" s="106"/>
      <c r="BS10" s="9" t="s">
        <v>6</v>
      </c>
    </row>
    <row r="11" spans="1:74" s="1" customFormat="1" ht="18.45" customHeight="1" x14ac:dyDescent="0.2">
      <c r="B11" s="12"/>
      <c r="E11" s="17" t="s">
        <v>26</v>
      </c>
      <c r="AK11" s="19" t="s">
        <v>27</v>
      </c>
      <c r="AN11" s="17" t="s">
        <v>1</v>
      </c>
      <c r="AR11" s="12"/>
      <c r="BE11" s="106"/>
      <c r="BS11" s="9" t="s">
        <v>6</v>
      </c>
    </row>
    <row r="12" spans="1:74" s="1" customFormat="1" ht="6.9" customHeight="1" x14ac:dyDescent="0.2">
      <c r="B12" s="12"/>
      <c r="AR12" s="12"/>
      <c r="BE12" s="106"/>
      <c r="BS12" s="9" t="s">
        <v>6</v>
      </c>
    </row>
    <row r="13" spans="1:74" s="1" customFormat="1" ht="12" customHeight="1" x14ac:dyDescent="0.2">
      <c r="B13" s="12"/>
      <c r="D13" s="19" t="s">
        <v>28</v>
      </c>
      <c r="AK13" s="19" t="s">
        <v>25</v>
      </c>
      <c r="AN13" s="21" t="s">
        <v>29</v>
      </c>
      <c r="AR13" s="12"/>
      <c r="BE13" s="106"/>
      <c r="BS13" s="9" t="s">
        <v>6</v>
      </c>
    </row>
    <row r="14" spans="1:74" ht="13.2" x14ac:dyDescent="0.2">
      <c r="B14" s="12"/>
      <c r="E14" s="100" t="s">
        <v>29</v>
      </c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9" t="s">
        <v>27</v>
      </c>
      <c r="AN14" s="21" t="s">
        <v>29</v>
      </c>
      <c r="AR14" s="12"/>
      <c r="BE14" s="106"/>
      <c r="BS14" s="9" t="s">
        <v>6</v>
      </c>
    </row>
    <row r="15" spans="1:74" s="1" customFormat="1" ht="6.9" customHeight="1" x14ac:dyDescent="0.2">
      <c r="B15" s="12"/>
      <c r="AR15" s="12"/>
      <c r="BE15" s="106"/>
      <c r="BS15" s="9" t="s">
        <v>3</v>
      </c>
    </row>
    <row r="16" spans="1:74" s="1" customFormat="1" ht="12" customHeight="1" x14ac:dyDescent="0.2">
      <c r="B16" s="12"/>
      <c r="D16" s="19" t="s">
        <v>30</v>
      </c>
      <c r="AK16" s="19" t="s">
        <v>25</v>
      </c>
      <c r="AN16" s="17" t="s">
        <v>1</v>
      </c>
      <c r="AR16" s="12"/>
      <c r="BE16" s="106"/>
      <c r="BS16" s="9" t="s">
        <v>3</v>
      </c>
    </row>
    <row r="17" spans="1:71" s="1" customFormat="1" ht="18.45" customHeight="1" x14ac:dyDescent="0.2">
      <c r="B17" s="12"/>
      <c r="E17" s="17" t="s">
        <v>31</v>
      </c>
      <c r="AK17" s="19" t="s">
        <v>27</v>
      </c>
      <c r="AN17" s="17" t="s">
        <v>1</v>
      </c>
      <c r="AR17" s="12"/>
      <c r="BE17" s="106"/>
      <c r="BS17" s="9" t="s">
        <v>32</v>
      </c>
    </row>
    <row r="18" spans="1:71" s="1" customFormat="1" ht="6.9" customHeight="1" x14ac:dyDescent="0.2">
      <c r="B18" s="12"/>
      <c r="AR18" s="12"/>
      <c r="BE18" s="106"/>
      <c r="BS18" s="9" t="s">
        <v>6</v>
      </c>
    </row>
    <row r="19" spans="1:71" s="1" customFormat="1" ht="12" customHeight="1" x14ac:dyDescent="0.2">
      <c r="B19" s="12"/>
      <c r="D19" s="19" t="s">
        <v>33</v>
      </c>
      <c r="AK19" s="19" t="s">
        <v>25</v>
      </c>
      <c r="AN19" s="17" t="s">
        <v>1</v>
      </c>
      <c r="AR19" s="12"/>
      <c r="BE19" s="106"/>
      <c r="BS19" s="9" t="s">
        <v>6</v>
      </c>
    </row>
    <row r="20" spans="1:71" s="1" customFormat="1" ht="18.45" customHeight="1" x14ac:dyDescent="0.2">
      <c r="B20" s="12"/>
      <c r="E20" s="17" t="s">
        <v>34</v>
      </c>
      <c r="AK20" s="19" t="s">
        <v>27</v>
      </c>
      <c r="AN20" s="17" t="s">
        <v>1</v>
      </c>
      <c r="AR20" s="12"/>
      <c r="BE20" s="106"/>
      <c r="BS20" s="9" t="s">
        <v>32</v>
      </c>
    </row>
    <row r="21" spans="1:71" s="1" customFormat="1" ht="6.9" customHeight="1" x14ac:dyDescent="0.2">
      <c r="B21" s="12"/>
      <c r="AR21" s="12"/>
      <c r="BE21" s="106"/>
    </row>
    <row r="22" spans="1:71" s="1" customFormat="1" ht="12" customHeight="1" x14ac:dyDescent="0.2">
      <c r="B22" s="12"/>
      <c r="D22" s="19" t="s">
        <v>35</v>
      </c>
      <c r="AR22" s="12"/>
      <c r="BE22" s="106"/>
    </row>
    <row r="23" spans="1:71" s="1" customFormat="1" ht="14.4" customHeight="1" x14ac:dyDescent="0.2">
      <c r="B23" s="12"/>
      <c r="E23" s="102" t="s">
        <v>1</v>
      </c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R23" s="12"/>
      <c r="BE23" s="106"/>
    </row>
    <row r="24" spans="1:71" s="1" customFormat="1" ht="6.9" customHeight="1" x14ac:dyDescent="0.2">
      <c r="B24" s="12"/>
      <c r="AR24" s="12"/>
      <c r="BE24" s="106"/>
    </row>
    <row r="25" spans="1:71" s="1" customFormat="1" ht="6.9" customHeight="1" x14ac:dyDescent="0.2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06"/>
    </row>
    <row r="26" spans="1:71" s="2" customFormat="1" ht="25.95" customHeight="1" x14ac:dyDescent="0.2">
      <c r="A26" s="23"/>
      <c r="B26" s="24"/>
      <c r="C26" s="23"/>
      <c r="D26" s="25" t="s">
        <v>36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83">
        <f>ROUND(AG94,2)</f>
        <v>0</v>
      </c>
      <c r="AL26" s="84"/>
      <c r="AM26" s="84"/>
      <c r="AN26" s="84"/>
      <c r="AO26" s="84"/>
      <c r="AP26" s="23"/>
      <c r="AQ26" s="23"/>
      <c r="AR26" s="24"/>
      <c r="BE26" s="106"/>
    </row>
    <row r="27" spans="1:71" s="2" customFormat="1" ht="6.9" customHeight="1" x14ac:dyDescent="0.2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06"/>
    </row>
    <row r="28" spans="1:71" s="2" customFormat="1" ht="13.2" x14ac:dyDescent="0.2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03" t="s">
        <v>37</v>
      </c>
      <c r="M28" s="103"/>
      <c r="N28" s="103"/>
      <c r="O28" s="103"/>
      <c r="P28" s="103"/>
      <c r="Q28" s="23"/>
      <c r="R28" s="23"/>
      <c r="S28" s="23"/>
      <c r="T28" s="23"/>
      <c r="U28" s="23"/>
      <c r="V28" s="23"/>
      <c r="W28" s="103" t="s">
        <v>38</v>
      </c>
      <c r="X28" s="103"/>
      <c r="Y28" s="103"/>
      <c r="Z28" s="103"/>
      <c r="AA28" s="103"/>
      <c r="AB28" s="103"/>
      <c r="AC28" s="103"/>
      <c r="AD28" s="103"/>
      <c r="AE28" s="103"/>
      <c r="AF28" s="23"/>
      <c r="AG28" s="23"/>
      <c r="AH28" s="23"/>
      <c r="AI28" s="23"/>
      <c r="AJ28" s="23"/>
      <c r="AK28" s="103" t="s">
        <v>39</v>
      </c>
      <c r="AL28" s="103"/>
      <c r="AM28" s="103"/>
      <c r="AN28" s="103"/>
      <c r="AO28" s="103"/>
      <c r="AP28" s="23"/>
      <c r="AQ28" s="23"/>
      <c r="AR28" s="24"/>
      <c r="BE28" s="106"/>
    </row>
    <row r="29" spans="1:71" s="3" customFormat="1" ht="14.4" customHeight="1" x14ac:dyDescent="0.2">
      <c r="B29" s="27"/>
      <c r="D29" s="19" t="s">
        <v>40</v>
      </c>
      <c r="F29" s="19" t="s">
        <v>41</v>
      </c>
      <c r="L29" s="104">
        <v>0.21</v>
      </c>
      <c r="M29" s="86"/>
      <c r="N29" s="86"/>
      <c r="O29" s="86"/>
      <c r="P29" s="86"/>
      <c r="W29" s="85">
        <f>ROUND(AZ94, 2)</f>
        <v>0</v>
      </c>
      <c r="X29" s="86"/>
      <c r="Y29" s="86"/>
      <c r="Z29" s="86"/>
      <c r="AA29" s="86"/>
      <c r="AB29" s="86"/>
      <c r="AC29" s="86"/>
      <c r="AD29" s="86"/>
      <c r="AE29" s="86"/>
      <c r="AK29" s="85">
        <f>ROUND(AV94, 2)</f>
        <v>0</v>
      </c>
      <c r="AL29" s="86"/>
      <c r="AM29" s="86"/>
      <c r="AN29" s="86"/>
      <c r="AO29" s="86"/>
      <c r="AR29" s="27"/>
      <c r="BE29" s="107"/>
    </row>
    <row r="30" spans="1:71" s="3" customFormat="1" ht="14.4" customHeight="1" x14ac:dyDescent="0.2">
      <c r="B30" s="27"/>
      <c r="F30" s="19" t="s">
        <v>42</v>
      </c>
      <c r="L30" s="104">
        <v>0.15</v>
      </c>
      <c r="M30" s="86"/>
      <c r="N30" s="86"/>
      <c r="O30" s="86"/>
      <c r="P30" s="86"/>
      <c r="W30" s="85">
        <f>ROUND(BA94, 2)</f>
        <v>0</v>
      </c>
      <c r="X30" s="86"/>
      <c r="Y30" s="86"/>
      <c r="Z30" s="86"/>
      <c r="AA30" s="86"/>
      <c r="AB30" s="86"/>
      <c r="AC30" s="86"/>
      <c r="AD30" s="86"/>
      <c r="AE30" s="86"/>
      <c r="AK30" s="85">
        <f>ROUND(AW94, 2)</f>
        <v>0</v>
      </c>
      <c r="AL30" s="86"/>
      <c r="AM30" s="86"/>
      <c r="AN30" s="86"/>
      <c r="AO30" s="86"/>
      <c r="AR30" s="27"/>
      <c r="BE30" s="107"/>
    </row>
    <row r="31" spans="1:71" s="3" customFormat="1" ht="14.4" hidden="1" customHeight="1" x14ac:dyDescent="0.2">
      <c r="B31" s="27"/>
      <c r="F31" s="19" t="s">
        <v>43</v>
      </c>
      <c r="L31" s="104">
        <v>0.21</v>
      </c>
      <c r="M31" s="86"/>
      <c r="N31" s="86"/>
      <c r="O31" s="86"/>
      <c r="P31" s="86"/>
      <c r="W31" s="85">
        <f>ROUND(BB94, 2)</f>
        <v>0</v>
      </c>
      <c r="X31" s="86"/>
      <c r="Y31" s="86"/>
      <c r="Z31" s="86"/>
      <c r="AA31" s="86"/>
      <c r="AB31" s="86"/>
      <c r="AC31" s="86"/>
      <c r="AD31" s="86"/>
      <c r="AE31" s="86"/>
      <c r="AK31" s="85">
        <v>0</v>
      </c>
      <c r="AL31" s="86"/>
      <c r="AM31" s="86"/>
      <c r="AN31" s="86"/>
      <c r="AO31" s="86"/>
      <c r="AR31" s="27"/>
      <c r="BE31" s="107"/>
    </row>
    <row r="32" spans="1:71" s="3" customFormat="1" ht="14.4" hidden="1" customHeight="1" x14ac:dyDescent="0.2">
      <c r="B32" s="27"/>
      <c r="F32" s="19" t="s">
        <v>44</v>
      </c>
      <c r="L32" s="104">
        <v>0.15</v>
      </c>
      <c r="M32" s="86"/>
      <c r="N32" s="86"/>
      <c r="O32" s="86"/>
      <c r="P32" s="86"/>
      <c r="W32" s="85">
        <f>ROUND(BC94, 2)</f>
        <v>0</v>
      </c>
      <c r="X32" s="86"/>
      <c r="Y32" s="86"/>
      <c r="Z32" s="86"/>
      <c r="AA32" s="86"/>
      <c r="AB32" s="86"/>
      <c r="AC32" s="86"/>
      <c r="AD32" s="86"/>
      <c r="AE32" s="86"/>
      <c r="AK32" s="85">
        <v>0</v>
      </c>
      <c r="AL32" s="86"/>
      <c r="AM32" s="86"/>
      <c r="AN32" s="86"/>
      <c r="AO32" s="86"/>
      <c r="AR32" s="27"/>
      <c r="BE32" s="107"/>
    </row>
    <row r="33" spans="1:57" s="3" customFormat="1" ht="14.4" hidden="1" customHeight="1" x14ac:dyDescent="0.2">
      <c r="B33" s="27"/>
      <c r="F33" s="19" t="s">
        <v>45</v>
      </c>
      <c r="L33" s="104">
        <v>0</v>
      </c>
      <c r="M33" s="86"/>
      <c r="N33" s="86"/>
      <c r="O33" s="86"/>
      <c r="P33" s="86"/>
      <c r="W33" s="85">
        <f>ROUND(BD94, 2)</f>
        <v>0</v>
      </c>
      <c r="X33" s="86"/>
      <c r="Y33" s="86"/>
      <c r="Z33" s="86"/>
      <c r="AA33" s="86"/>
      <c r="AB33" s="86"/>
      <c r="AC33" s="86"/>
      <c r="AD33" s="86"/>
      <c r="AE33" s="86"/>
      <c r="AK33" s="85">
        <v>0</v>
      </c>
      <c r="AL33" s="86"/>
      <c r="AM33" s="86"/>
      <c r="AN33" s="86"/>
      <c r="AO33" s="86"/>
      <c r="AR33" s="27"/>
      <c r="BE33" s="107"/>
    </row>
    <row r="34" spans="1:57" s="2" customFormat="1" ht="6.9" customHeight="1" x14ac:dyDescent="0.2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06"/>
    </row>
    <row r="35" spans="1:57" s="2" customFormat="1" ht="25.95" customHeight="1" x14ac:dyDescent="0.2">
      <c r="A35" s="23"/>
      <c r="B35" s="24"/>
      <c r="C35" s="28"/>
      <c r="D35" s="29" t="s">
        <v>46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47</v>
      </c>
      <c r="U35" s="30"/>
      <c r="V35" s="30"/>
      <c r="W35" s="30"/>
      <c r="X35" s="112" t="s">
        <v>48</v>
      </c>
      <c r="Y35" s="113"/>
      <c r="Z35" s="113"/>
      <c r="AA35" s="113"/>
      <c r="AB35" s="113"/>
      <c r="AC35" s="30"/>
      <c r="AD35" s="30"/>
      <c r="AE35" s="30"/>
      <c r="AF35" s="30"/>
      <c r="AG35" s="30"/>
      <c r="AH35" s="30"/>
      <c r="AI35" s="30"/>
      <c r="AJ35" s="30"/>
      <c r="AK35" s="114">
        <f>SUM(AK26:AK33)</f>
        <v>0</v>
      </c>
      <c r="AL35" s="113"/>
      <c r="AM35" s="113"/>
      <c r="AN35" s="113"/>
      <c r="AO35" s="115"/>
      <c r="AP35" s="28"/>
      <c r="AQ35" s="28"/>
      <c r="AR35" s="24"/>
      <c r="BE35" s="23"/>
    </row>
    <row r="36" spans="1:57" s="2" customFormat="1" ht="6.9" customHeight="1" x14ac:dyDescent="0.2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" customHeight="1" x14ac:dyDescent="0.2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" customHeight="1" x14ac:dyDescent="0.2">
      <c r="B38" s="12"/>
      <c r="AR38" s="12"/>
    </row>
    <row r="39" spans="1:57" s="1" customFormat="1" ht="14.4" customHeight="1" x14ac:dyDescent="0.2">
      <c r="B39" s="12"/>
      <c r="AR39" s="12"/>
    </row>
    <row r="40" spans="1:57" s="1" customFormat="1" ht="14.4" customHeight="1" x14ac:dyDescent="0.2">
      <c r="B40" s="12"/>
      <c r="AR40" s="12"/>
    </row>
    <row r="41" spans="1:57" s="1" customFormat="1" ht="14.4" customHeight="1" x14ac:dyDescent="0.2">
      <c r="B41" s="12"/>
      <c r="AR41" s="12"/>
    </row>
    <row r="42" spans="1:57" s="1" customFormat="1" ht="14.4" customHeight="1" x14ac:dyDescent="0.2">
      <c r="B42" s="12"/>
      <c r="AR42" s="12"/>
    </row>
    <row r="43" spans="1:57" s="1" customFormat="1" ht="14.4" customHeight="1" x14ac:dyDescent="0.2">
      <c r="B43" s="12"/>
      <c r="AR43" s="12"/>
    </row>
    <row r="44" spans="1:57" s="1" customFormat="1" ht="14.4" customHeight="1" x14ac:dyDescent="0.2">
      <c r="B44" s="12"/>
      <c r="AR44" s="12"/>
    </row>
    <row r="45" spans="1:57" s="1" customFormat="1" ht="14.4" customHeight="1" x14ac:dyDescent="0.2">
      <c r="B45" s="12"/>
      <c r="AR45" s="12"/>
    </row>
    <row r="46" spans="1:57" s="1" customFormat="1" ht="14.4" customHeight="1" x14ac:dyDescent="0.2">
      <c r="B46" s="12"/>
      <c r="AR46" s="12"/>
    </row>
    <row r="47" spans="1:57" s="1" customFormat="1" ht="14.4" customHeight="1" x14ac:dyDescent="0.2">
      <c r="B47" s="12"/>
      <c r="AR47" s="12"/>
    </row>
    <row r="48" spans="1:57" s="1" customFormat="1" ht="14.4" customHeight="1" x14ac:dyDescent="0.2">
      <c r="B48" s="12"/>
      <c r="AR48" s="12"/>
    </row>
    <row r="49" spans="1:57" s="2" customFormat="1" ht="14.4" customHeight="1" x14ac:dyDescent="0.2">
      <c r="B49" s="32"/>
      <c r="D49" s="33" t="s">
        <v>49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50</v>
      </c>
      <c r="AI49" s="34"/>
      <c r="AJ49" s="34"/>
      <c r="AK49" s="34"/>
      <c r="AL49" s="34"/>
      <c r="AM49" s="34"/>
      <c r="AN49" s="34"/>
      <c r="AO49" s="34"/>
      <c r="AR49" s="32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3.2" x14ac:dyDescent="0.2">
      <c r="A60" s="23"/>
      <c r="B60" s="24"/>
      <c r="C60" s="23"/>
      <c r="D60" s="35" t="s">
        <v>51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52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51</v>
      </c>
      <c r="AI60" s="26"/>
      <c r="AJ60" s="26"/>
      <c r="AK60" s="26"/>
      <c r="AL60" s="26"/>
      <c r="AM60" s="35" t="s">
        <v>52</v>
      </c>
      <c r="AN60" s="26"/>
      <c r="AO60" s="26"/>
      <c r="AP60" s="23"/>
      <c r="AQ60" s="23"/>
      <c r="AR60" s="24"/>
      <c r="BE60" s="23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3.2" x14ac:dyDescent="0.2">
      <c r="A64" s="23"/>
      <c r="B64" s="24"/>
      <c r="C64" s="23"/>
      <c r="D64" s="33" t="s">
        <v>53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3" t="s">
        <v>54</v>
      </c>
      <c r="AI64" s="36"/>
      <c r="AJ64" s="36"/>
      <c r="AK64" s="36"/>
      <c r="AL64" s="36"/>
      <c r="AM64" s="36"/>
      <c r="AN64" s="36"/>
      <c r="AO64" s="36"/>
      <c r="AP64" s="23"/>
      <c r="AQ64" s="23"/>
      <c r="AR64" s="24"/>
      <c r="BE64" s="23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3.2" x14ac:dyDescent="0.2">
      <c r="A75" s="23"/>
      <c r="B75" s="24"/>
      <c r="C75" s="23"/>
      <c r="D75" s="35" t="s">
        <v>51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52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51</v>
      </c>
      <c r="AI75" s="26"/>
      <c r="AJ75" s="26"/>
      <c r="AK75" s="26"/>
      <c r="AL75" s="26"/>
      <c r="AM75" s="35" t="s">
        <v>52</v>
      </c>
      <c r="AN75" s="26"/>
      <c r="AO75" s="26"/>
      <c r="AP75" s="23"/>
      <c r="AQ75" s="23"/>
      <c r="AR75" s="24"/>
      <c r="BE75" s="23"/>
    </row>
    <row r="76" spans="1:57" s="2" customFormat="1" x14ac:dyDescent="0.2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" customHeight="1" x14ac:dyDescent="0.2">
      <c r="A77" s="23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4"/>
      <c r="BE77" s="23"/>
    </row>
    <row r="81" spans="1:91" s="2" customFormat="1" ht="6.9" customHeight="1" x14ac:dyDescent="0.2">
      <c r="A81" s="23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4"/>
      <c r="BE81" s="23"/>
    </row>
    <row r="82" spans="1:91" s="2" customFormat="1" ht="24.9" customHeight="1" x14ac:dyDescent="0.2">
      <c r="A82" s="23"/>
      <c r="B82" s="24"/>
      <c r="C82" s="13" t="s">
        <v>55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1" s="2" customFormat="1" ht="6.9" customHeight="1" x14ac:dyDescent="0.2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1" s="4" customFormat="1" ht="12" customHeight="1" x14ac:dyDescent="0.2">
      <c r="B84" s="41"/>
      <c r="C84" s="19" t="s">
        <v>13</v>
      </c>
      <c r="L84" s="4" t="str">
        <f>K5</f>
        <v>179A</v>
      </c>
      <c r="AR84" s="41"/>
    </row>
    <row r="85" spans="1:91" s="5" customFormat="1" ht="36.9" customHeight="1" x14ac:dyDescent="0.2">
      <c r="B85" s="42"/>
      <c r="C85" s="43" t="s">
        <v>16</v>
      </c>
      <c r="L85" s="95" t="str">
        <f>K6</f>
        <v>STAVBA 25 METROVÉHO BAZÉNU MPS LUŽÁNKY</v>
      </c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R85" s="42"/>
    </row>
    <row r="86" spans="1:91" s="2" customFormat="1" ht="6.9" customHeight="1" x14ac:dyDescent="0.2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1" s="2" customFormat="1" ht="12" customHeight="1" x14ac:dyDescent="0.2">
      <c r="A87" s="23"/>
      <c r="B87" s="24"/>
      <c r="C87" s="19" t="s">
        <v>20</v>
      </c>
      <c r="D87" s="23"/>
      <c r="E87" s="23"/>
      <c r="F87" s="23"/>
      <c r="G87" s="23"/>
      <c r="H87" s="23"/>
      <c r="I87" s="23"/>
      <c r="J87" s="23"/>
      <c r="K87" s="23"/>
      <c r="L87" s="44" t="str">
        <f>IF(K8="","",K8)</f>
        <v>Brno-Královo Pole, MPS Lužánky, ul. Sportovní 4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9" t="s">
        <v>22</v>
      </c>
      <c r="AJ87" s="23"/>
      <c r="AK87" s="23"/>
      <c r="AL87" s="23"/>
      <c r="AM87" s="97" t="str">
        <f>IF(AN8= "","",AN8)</f>
        <v>10. 7. 2020</v>
      </c>
      <c r="AN87" s="97"/>
      <c r="AO87" s="23"/>
      <c r="AP87" s="23"/>
      <c r="AQ87" s="23"/>
      <c r="AR87" s="24"/>
      <c r="BE87" s="23"/>
    </row>
    <row r="88" spans="1:91" s="2" customFormat="1" ht="6.9" customHeight="1" x14ac:dyDescent="0.2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1" s="2" customFormat="1" ht="40.950000000000003" customHeight="1" x14ac:dyDescent="0.2">
      <c r="A89" s="23"/>
      <c r="B89" s="24"/>
      <c r="C89" s="19" t="s">
        <v>24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>Statutární město Brno, Dominikánské nám. 1, 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9" t="s">
        <v>30</v>
      </c>
      <c r="AJ89" s="23"/>
      <c r="AK89" s="23"/>
      <c r="AL89" s="23"/>
      <c r="AM89" s="93" t="str">
        <f>IF(E17="","",E17)</f>
        <v>Centroprojekt Group a.s., Štefánikova 167, Zlín</v>
      </c>
      <c r="AN89" s="94"/>
      <c r="AO89" s="94"/>
      <c r="AP89" s="94"/>
      <c r="AQ89" s="23"/>
      <c r="AR89" s="24"/>
      <c r="AS89" s="89" t="s">
        <v>56</v>
      </c>
      <c r="AT89" s="90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23"/>
    </row>
    <row r="90" spans="1:91" s="2" customFormat="1" ht="15.6" customHeight="1" x14ac:dyDescent="0.2">
      <c r="A90" s="23"/>
      <c r="B90" s="24"/>
      <c r="C90" s="19" t="s">
        <v>28</v>
      </c>
      <c r="D90" s="23"/>
      <c r="E90" s="23"/>
      <c r="F90" s="23"/>
      <c r="G90" s="23"/>
      <c r="H90" s="23"/>
      <c r="I90" s="23"/>
      <c r="J90" s="23"/>
      <c r="K90" s="23"/>
      <c r="L90" s="4" t="str">
        <f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9" t="s">
        <v>33</v>
      </c>
      <c r="AJ90" s="23"/>
      <c r="AK90" s="23"/>
      <c r="AL90" s="23"/>
      <c r="AM90" s="93" t="str">
        <f>IF(E20="","",E20)</f>
        <v>Ing. V. Potěšilová</v>
      </c>
      <c r="AN90" s="94"/>
      <c r="AO90" s="94"/>
      <c r="AP90" s="94"/>
      <c r="AQ90" s="23"/>
      <c r="AR90" s="24"/>
      <c r="AS90" s="91"/>
      <c r="AT90" s="92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3"/>
    </row>
    <row r="91" spans="1:91" s="2" customFormat="1" ht="10.95" customHeight="1" x14ac:dyDescent="0.2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91"/>
      <c r="AT91" s="92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23"/>
    </row>
    <row r="92" spans="1:91" s="2" customFormat="1" ht="29.25" customHeight="1" x14ac:dyDescent="0.2">
      <c r="A92" s="23"/>
      <c r="B92" s="24"/>
      <c r="C92" s="118" t="s">
        <v>57</v>
      </c>
      <c r="D92" s="109"/>
      <c r="E92" s="109"/>
      <c r="F92" s="109"/>
      <c r="G92" s="109"/>
      <c r="H92" s="49"/>
      <c r="I92" s="108" t="s">
        <v>58</v>
      </c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11" t="s">
        <v>59</v>
      </c>
      <c r="AH92" s="109"/>
      <c r="AI92" s="109"/>
      <c r="AJ92" s="109"/>
      <c r="AK92" s="109"/>
      <c r="AL92" s="109"/>
      <c r="AM92" s="109"/>
      <c r="AN92" s="108" t="s">
        <v>60</v>
      </c>
      <c r="AO92" s="109"/>
      <c r="AP92" s="110"/>
      <c r="AQ92" s="50" t="s">
        <v>61</v>
      </c>
      <c r="AR92" s="24"/>
      <c r="AS92" s="51" t="s">
        <v>62</v>
      </c>
      <c r="AT92" s="52" t="s">
        <v>63</v>
      </c>
      <c r="AU92" s="52" t="s">
        <v>64</v>
      </c>
      <c r="AV92" s="52" t="s">
        <v>65</v>
      </c>
      <c r="AW92" s="52" t="s">
        <v>66</v>
      </c>
      <c r="AX92" s="52" t="s">
        <v>67</v>
      </c>
      <c r="AY92" s="52" t="s">
        <v>68</v>
      </c>
      <c r="AZ92" s="52" t="s">
        <v>69</v>
      </c>
      <c r="BA92" s="52" t="s">
        <v>70</v>
      </c>
      <c r="BB92" s="52" t="s">
        <v>71</v>
      </c>
      <c r="BC92" s="52" t="s">
        <v>72</v>
      </c>
      <c r="BD92" s="53" t="s">
        <v>73</v>
      </c>
      <c r="BE92" s="23"/>
    </row>
    <row r="93" spans="1:91" s="2" customFormat="1" ht="10.95" customHeight="1" x14ac:dyDescent="0.2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23"/>
    </row>
    <row r="94" spans="1:91" s="6" customFormat="1" ht="32.4" customHeight="1" x14ac:dyDescent="0.2">
      <c r="B94" s="57"/>
      <c r="C94" s="58" t="s">
        <v>74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16">
        <f>ROUND(SUM(AG95:AG95),2)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60" t="s">
        <v>1</v>
      </c>
      <c r="AR94" s="57"/>
      <c r="AS94" s="61">
        <f>ROUND(SUM(AS95:AS95),2)</f>
        <v>0</v>
      </c>
      <c r="AT94" s="62">
        <f>ROUND(SUM(AV94:AW94),2)</f>
        <v>0</v>
      </c>
      <c r="AU94" s="63">
        <f>ROUND(SUM(AU95:AU95),5)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75</v>
      </c>
      <c r="BT94" s="65" t="s">
        <v>76</v>
      </c>
      <c r="BU94" s="66" t="s">
        <v>77</v>
      </c>
      <c r="BV94" s="65" t="s">
        <v>78</v>
      </c>
      <c r="BW94" s="65" t="s">
        <v>4</v>
      </c>
      <c r="BX94" s="65" t="s">
        <v>79</v>
      </c>
      <c r="CL94" s="65" t="s">
        <v>1</v>
      </c>
    </row>
    <row r="95" spans="1:91" s="7" customFormat="1" ht="26.4" customHeight="1" x14ac:dyDescent="0.2">
      <c r="A95" s="67" t="s">
        <v>80</v>
      </c>
      <c r="B95" s="68"/>
      <c r="C95" s="69"/>
      <c r="D95" s="119" t="s">
        <v>84</v>
      </c>
      <c r="E95" s="119"/>
      <c r="F95" s="119"/>
      <c r="G95" s="119"/>
      <c r="H95" s="119"/>
      <c r="I95" s="70"/>
      <c r="J95" s="119" t="s">
        <v>85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0">
        <f>'IO 401 - RETENČNÍ NÁDRŽ'!J30</f>
        <v>0</v>
      </c>
      <c r="AH95" s="121"/>
      <c r="AI95" s="121"/>
      <c r="AJ95" s="121"/>
      <c r="AK95" s="121"/>
      <c r="AL95" s="121"/>
      <c r="AM95" s="121"/>
      <c r="AN95" s="120">
        <f>SUM(AG95,AT95)</f>
        <v>0</v>
      </c>
      <c r="AO95" s="121"/>
      <c r="AP95" s="121"/>
      <c r="AQ95" s="71" t="s">
        <v>81</v>
      </c>
      <c r="AR95" s="68"/>
      <c r="AS95" s="72">
        <v>0</v>
      </c>
      <c r="AT95" s="73">
        <f>ROUND(SUM(AV95:AW95),2)</f>
        <v>0</v>
      </c>
      <c r="AU95" s="74">
        <f>'IO 401 - RETENČNÍ NÁDRŽ'!P121</f>
        <v>0</v>
      </c>
      <c r="AV95" s="73">
        <f>'IO 401 - RETENČNÍ NÁDRŽ'!J33</f>
        <v>0</v>
      </c>
      <c r="AW95" s="73">
        <f>'IO 401 - RETENČNÍ NÁDRŽ'!J34</f>
        <v>0</v>
      </c>
      <c r="AX95" s="73">
        <f>'IO 401 - RETENČNÍ NÁDRŽ'!J35</f>
        <v>0</v>
      </c>
      <c r="AY95" s="73">
        <f>'IO 401 - RETENČNÍ NÁDRŽ'!J36</f>
        <v>0</v>
      </c>
      <c r="AZ95" s="73">
        <f>'IO 401 - RETENČNÍ NÁDRŽ'!F33</f>
        <v>0</v>
      </c>
      <c r="BA95" s="73">
        <f>'IO 401 - RETENČNÍ NÁDRŽ'!F34</f>
        <v>0</v>
      </c>
      <c r="BB95" s="73">
        <f>'IO 401 - RETENČNÍ NÁDRŽ'!F35</f>
        <v>0</v>
      </c>
      <c r="BC95" s="73">
        <f>'IO 401 - RETENČNÍ NÁDRŽ'!F36</f>
        <v>0</v>
      </c>
      <c r="BD95" s="75">
        <f>'IO 401 - RETENČNÍ NÁDRŽ'!F37</f>
        <v>0</v>
      </c>
      <c r="BT95" s="76" t="s">
        <v>82</v>
      </c>
      <c r="BV95" s="76" t="s">
        <v>78</v>
      </c>
      <c r="BW95" s="76" t="s">
        <v>86</v>
      </c>
      <c r="BX95" s="76" t="s">
        <v>4</v>
      </c>
      <c r="CL95" s="76" t="s">
        <v>1</v>
      </c>
      <c r="CM95" s="76" t="s">
        <v>83</v>
      </c>
    </row>
    <row r="96" spans="1:91" s="2" customFormat="1" ht="30" customHeight="1" x14ac:dyDescent="0.2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" customHeight="1" x14ac:dyDescent="0.2">
      <c r="A97" s="23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</mergeCells>
  <hyperlinks>
    <hyperlink ref="A95" location="'IO 401 - RETENČNÍ NÁDRŽ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5"/>
  <sheetViews>
    <sheetView showGridLines="0" topLeftCell="A119" workbookViewId="0">
      <selection activeCell="V128" sqref="V128"/>
    </sheetView>
  </sheetViews>
  <sheetFormatPr defaultRowHeight="10.199999999999999" x14ac:dyDescent="0.2"/>
  <cols>
    <col min="1" max="1" width="7.140625" style="123" customWidth="1"/>
    <col min="2" max="2" width="1.42578125" style="123" customWidth="1"/>
    <col min="3" max="3" width="3.42578125" style="123" customWidth="1"/>
    <col min="4" max="4" width="3.7109375" style="123" customWidth="1"/>
    <col min="5" max="5" width="14.7109375" style="123" customWidth="1"/>
    <col min="6" max="6" width="43.42578125" style="123" customWidth="1"/>
    <col min="7" max="7" width="6" style="123" customWidth="1"/>
    <col min="8" max="8" width="9.85546875" style="123" customWidth="1"/>
    <col min="9" max="10" width="17.28515625" style="123" customWidth="1"/>
    <col min="11" max="11" width="17.28515625" style="123" hidden="1" customWidth="1"/>
    <col min="12" max="12" width="8" style="123" customWidth="1"/>
    <col min="13" max="13" width="9.28515625" style="123" hidden="1" customWidth="1"/>
    <col min="14" max="14" width="9.140625" style="123" hidden="1"/>
    <col min="15" max="20" width="12.140625" style="123" hidden="1" customWidth="1"/>
    <col min="21" max="21" width="14" style="123" hidden="1" customWidth="1"/>
    <col min="22" max="22" width="10.42578125" style="123" customWidth="1"/>
    <col min="23" max="23" width="14" style="123" customWidth="1"/>
    <col min="24" max="24" width="10.42578125" style="123" customWidth="1"/>
    <col min="25" max="25" width="12.85546875" style="123" customWidth="1"/>
    <col min="26" max="26" width="9.42578125" style="123" customWidth="1"/>
    <col min="27" max="27" width="12.85546875" style="123" customWidth="1"/>
    <col min="28" max="28" width="14" style="123" customWidth="1"/>
    <col min="29" max="29" width="9.42578125" style="123" customWidth="1"/>
    <col min="30" max="30" width="12.85546875" style="123" customWidth="1"/>
    <col min="31" max="31" width="14" style="123" customWidth="1"/>
    <col min="32" max="43" width="9.140625" style="123"/>
    <col min="44" max="65" width="9.140625" style="123" hidden="1"/>
    <col min="66" max="16384" width="9.140625" style="123"/>
  </cols>
  <sheetData>
    <row r="2" spans="1:46" ht="36.9" customHeight="1" x14ac:dyDescent="0.2">
      <c r="L2" s="124" t="s">
        <v>5</v>
      </c>
      <c r="M2" s="125"/>
      <c r="N2" s="125"/>
      <c r="O2" s="125"/>
      <c r="P2" s="125"/>
      <c r="Q2" s="125"/>
      <c r="R2" s="125"/>
      <c r="S2" s="125"/>
      <c r="T2" s="125"/>
      <c r="U2" s="125"/>
      <c r="V2" s="125"/>
      <c r="AT2" s="126" t="s">
        <v>86</v>
      </c>
    </row>
    <row r="3" spans="1:46" ht="6.9" customHeight="1" x14ac:dyDescent="0.2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29"/>
      <c r="AT3" s="126" t="s">
        <v>83</v>
      </c>
    </row>
    <row r="4" spans="1:46" ht="24.9" customHeight="1" x14ac:dyDescent="0.2">
      <c r="B4" s="129"/>
      <c r="D4" s="130" t="s">
        <v>88</v>
      </c>
      <c r="L4" s="129"/>
      <c r="M4" s="131" t="s">
        <v>10</v>
      </c>
      <c r="AT4" s="126" t="s">
        <v>3</v>
      </c>
    </row>
    <row r="5" spans="1:46" ht="6.9" customHeight="1" x14ac:dyDescent="0.2">
      <c r="B5" s="129"/>
      <c r="L5" s="129"/>
    </row>
    <row r="6" spans="1:46" ht="12" customHeight="1" x14ac:dyDescent="0.2">
      <c r="B6" s="129"/>
      <c r="D6" s="132" t="s">
        <v>16</v>
      </c>
      <c r="L6" s="129"/>
    </row>
    <row r="7" spans="1:46" ht="14.4" customHeight="1" x14ac:dyDescent="0.2">
      <c r="B7" s="129"/>
      <c r="E7" s="133" t="str">
        <f>'Rekapitulace stavby'!K6</f>
        <v>STAVBA 25 METROVÉHO BAZÉNU MPS LUŽÁNKY</v>
      </c>
      <c r="F7" s="134"/>
      <c r="G7" s="134"/>
      <c r="H7" s="134"/>
      <c r="L7" s="129"/>
    </row>
    <row r="8" spans="1:46" s="138" customFormat="1" ht="12" customHeight="1" x14ac:dyDescent="0.2">
      <c r="A8" s="135"/>
      <c r="B8" s="136"/>
      <c r="C8" s="135"/>
      <c r="D8" s="132" t="s">
        <v>89</v>
      </c>
      <c r="E8" s="135"/>
      <c r="F8" s="135"/>
      <c r="G8" s="135"/>
      <c r="H8" s="135"/>
      <c r="I8" s="135"/>
      <c r="J8" s="135"/>
      <c r="K8" s="135"/>
      <c r="L8" s="137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</row>
    <row r="9" spans="1:46" s="138" customFormat="1" ht="14.4" customHeight="1" x14ac:dyDescent="0.2">
      <c r="A9" s="135"/>
      <c r="B9" s="136"/>
      <c r="C9" s="135"/>
      <c r="D9" s="135"/>
      <c r="E9" s="139" t="s">
        <v>143</v>
      </c>
      <c r="F9" s="140"/>
      <c r="G9" s="140"/>
      <c r="H9" s="140"/>
      <c r="I9" s="135"/>
      <c r="J9" s="135"/>
      <c r="K9" s="135"/>
      <c r="L9" s="137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</row>
    <row r="10" spans="1:46" s="138" customFormat="1" x14ac:dyDescent="0.2">
      <c r="A10" s="135"/>
      <c r="B10" s="136"/>
      <c r="C10" s="135"/>
      <c r="D10" s="135"/>
      <c r="E10" s="135"/>
      <c r="F10" s="135"/>
      <c r="G10" s="135"/>
      <c r="H10" s="135"/>
      <c r="I10" s="135"/>
      <c r="J10" s="135"/>
      <c r="K10" s="135"/>
      <c r="L10" s="137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</row>
    <row r="11" spans="1:46" s="138" customFormat="1" ht="12" customHeight="1" x14ac:dyDescent="0.2">
      <c r="A11" s="135"/>
      <c r="B11" s="136"/>
      <c r="C11" s="135"/>
      <c r="D11" s="132" t="s">
        <v>18</v>
      </c>
      <c r="E11" s="135"/>
      <c r="F11" s="141" t="s">
        <v>1</v>
      </c>
      <c r="G11" s="135"/>
      <c r="H11" s="135"/>
      <c r="I11" s="132" t="s">
        <v>19</v>
      </c>
      <c r="J11" s="141" t="s">
        <v>1</v>
      </c>
      <c r="K11" s="135"/>
      <c r="L11" s="137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</row>
    <row r="12" spans="1:46" s="138" customFormat="1" ht="12" customHeight="1" x14ac:dyDescent="0.2">
      <c r="A12" s="135"/>
      <c r="B12" s="136"/>
      <c r="C12" s="135"/>
      <c r="D12" s="132" t="s">
        <v>20</v>
      </c>
      <c r="E12" s="135"/>
      <c r="F12" s="141" t="s">
        <v>21</v>
      </c>
      <c r="G12" s="135"/>
      <c r="H12" s="135"/>
      <c r="I12" s="132" t="s">
        <v>22</v>
      </c>
      <c r="J12" s="142" t="str">
        <f>'Rekapitulace stavby'!AN8</f>
        <v>10. 7. 2020</v>
      </c>
      <c r="K12" s="135"/>
      <c r="L12" s="137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</row>
    <row r="13" spans="1:46" s="138" customFormat="1" ht="10.95" customHeight="1" x14ac:dyDescent="0.2">
      <c r="A13" s="135"/>
      <c r="B13" s="136"/>
      <c r="C13" s="135"/>
      <c r="D13" s="135"/>
      <c r="E13" s="135"/>
      <c r="F13" s="135"/>
      <c r="G13" s="135"/>
      <c r="H13" s="135"/>
      <c r="I13" s="135"/>
      <c r="J13" s="135"/>
      <c r="K13" s="135"/>
      <c r="L13" s="137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</row>
    <row r="14" spans="1:46" s="138" customFormat="1" ht="12" customHeight="1" x14ac:dyDescent="0.2">
      <c r="A14" s="135"/>
      <c r="B14" s="136"/>
      <c r="C14" s="135"/>
      <c r="D14" s="132" t="s">
        <v>24</v>
      </c>
      <c r="E14" s="135"/>
      <c r="F14" s="135"/>
      <c r="G14" s="135"/>
      <c r="H14" s="135"/>
      <c r="I14" s="132" t="s">
        <v>25</v>
      </c>
      <c r="J14" s="141" t="s">
        <v>1</v>
      </c>
      <c r="K14" s="135"/>
      <c r="L14" s="137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</row>
    <row r="15" spans="1:46" s="138" customFormat="1" ht="18" customHeight="1" x14ac:dyDescent="0.2">
      <c r="A15" s="135"/>
      <c r="B15" s="136"/>
      <c r="C15" s="135"/>
      <c r="D15" s="135"/>
      <c r="E15" s="141" t="s">
        <v>26</v>
      </c>
      <c r="F15" s="135"/>
      <c r="G15" s="135"/>
      <c r="H15" s="135"/>
      <c r="I15" s="132" t="s">
        <v>27</v>
      </c>
      <c r="J15" s="141" t="s">
        <v>1</v>
      </c>
      <c r="K15" s="135"/>
      <c r="L15" s="137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</row>
    <row r="16" spans="1:46" s="138" customFormat="1" ht="6.9" customHeight="1" x14ac:dyDescent="0.2">
      <c r="A16" s="135"/>
      <c r="B16" s="136"/>
      <c r="C16" s="135"/>
      <c r="D16" s="135"/>
      <c r="E16" s="135"/>
      <c r="F16" s="135"/>
      <c r="G16" s="135"/>
      <c r="H16" s="135"/>
      <c r="I16" s="135"/>
      <c r="J16" s="135"/>
      <c r="K16" s="135"/>
      <c r="L16" s="137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</row>
    <row r="17" spans="1:31" s="138" customFormat="1" ht="12" customHeight="1" x14ac:dyDescent="0.2">
      <c r="A17" s="135"/>
      <c r="B17" s="136"/>
      <c r="C17" s="135"/>
      <c r="D17" s="132" t="s">
        <v>28</v>
      </c>
      <c r="E17" s="135"/>
      <c r="F17" s="135"/>
      <c r="G17" s="135"/>
      <c r="H17" s="135"/>
      <c r="I17" s="132" t="s">
        <v>25</v>
      </c>
      <c r="J17" s="82" t="str">
        <f>'Rekapitulace stavby'!AN13</f>
        <v>Vyplň údaj</v>
      </c>
      <c r="K17" s="135"/>
      <c r="L17" s="137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</row>
    <row r="18" spans="1:31" s="138" customFormat="1" ht="18" customHeight="1" x14ac:dyDescent="0.2">
      <c r="A18" s="135"/>
      <c r="B18" s="136"/>
      <c r="C18" s="135"/>
      <c r="D18" s="135"/>
      <c r="E18" s="122" t="str">
        <f>'Rekapitulace stavby'!E14</f>
        <v>Vyplň údaj</v>
      </c>
      <c r="F18" s="264"/>
      <c r="G18" s="264"/>
      <c r="H18" s="264"/>
      <c r="I18" s="132" t="s">
        <v>27</v>
      </c>
      <c r="J18" s="82" t="str">
        <f>'Rekapitulace stavby'!AN14</f>
        <v>Vyplň údaj</v>
      </c>
      <c r="K18" s="135"/>
      <c r="L18" s="137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</row>
    <row r="19" spans="1:31" s="138" customFormat="1" ht="6.9" customHeight="1" x14ac:dyDescent="0.2">
      <c r="A19" s="135"/>
      <c r="B19" s="136"/>
      <c r="C19" s="135"/>
      <c r="D19" s="135"/>
      <c r="E19" s="135"/>
      <c r="F19" s="135"/>
      <c r="G19" s="135"/>
      <c r="H19" s="135"/>
      <c r="I19" s="135"/>
      <c r="J19" s="135"/>
      <c r="K19" s="135"/>
      <c r="L19" s="137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</row>
    <row r="20" spans="1:31" s="138" customFormat="1" ht="12" customHeight="1" x14ac:dyDescent="0.2">
      <c r="A20" s="135"/>
      <c r="B20" s="136"/>
      <c r="C20" s="135"/>
      <c r="D20" s="132" t="s">
        <v>30</v>
      </c>
      <c r="E20" s="135"/>
      <c r="F20" s="135"/>
      <c r="G20" s="135"/>
      <c r="H20" s="135"/>
      <c r="I20" s="132" t="s">
        <v>25</v>
      </c>
      <c r="J20" s="141" t="s">
        <v>1</v>
      </c>
      <c r="K20" s="135"/>
      <c r="L20" s="137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</row>
    <row r="21" spans="1:31" s="138" customFormat="1" ht="18" customHeight="1" x14ac:dyDescent="0.2">
      <c r="A21" s="135"/>
      <c r="B21" s="136"/>
      <c r="C21" s="135"/>
      <c r="D21" s="135"/>
      <c r="E21" s="141" t="s">
        <v>90</v>
      </c>
      <c r="F21" s="135"/>
      <c r="G21" s="135"/>
      <c r="H21" s="135"/>
      <c r="I21" s="132" t="s">
        <v>27</v>
      </c>
      <c r="J21" s="141" t="s">
        <v>1</v>
      </c>
      <c r="K21" s="135"/>
      <c r="L21" s="137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</row>
    <row r="22" spans="1:31" s="138" customFormat="1" ht="6.9" customHeight="1" x14ac:dyDescent="0.2">
      <c r="A22" s="135"/>
      <c r="B22" s="136"/>
      <c r="C22" s="135"/>
      <c r="D22" s="135"/>
      <c r="E22" s="135"/>
      <c r="F22" s="135"/>
      <c r="G22" s="135"/>
      <c r="H22" s="135"/>
      <c r="I22" s="135"/>
      <c r="J22" s="135"/>
      <c r="K22" s="135"/>
      <c r="L22" s="137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</row>
    <row r="23" spans="1:31" s="138" customFormat="1" ht="12" customHeight="1" x14ac:dyDescent="0.2">
      <c r="A23" s="135"/>
      <c r="B23" s="136"/>
      <c r="C23" s="135"/>
      <c r="D23" s="132" t="s">
        <v>33</v>
      </c>
      <c r="E23" s="135"/>
      <c r="F23" s="135"/>
      <c r="G23" s="135"/>
      <c r="H23" s="135"/>
      <c r="I23" s="132" t="s">
        <v>25</v>
      </c>
      <c r="J23" s="141" t="s">
        <v>1</v>
      </c>
      <c r="K23" s="135"/>
      <c r="L23" s="137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</row>
    <row r="24" spans="1:31" s="138" customFormat="1" ht="18" customHeight="1" x14ac:dyDescent="0.2">
      <c r="A24" s="135"/>
      <c r="B24" s="136"/>
      <c r="C24" s="135"/>
      <c r="D24" s="135"/>
      <c r="E24" s="141" t="s">
        <v>34</v>
      </c>
      <c r="F24" s="135"/>
      <c r="G24" s="135"/>
      <c r="H24" s="135"/>
      <c r="I24" s="132" t="s">
        <v>27</v>
      </c>
      <c r="J24" s="141" t="s">
        <v>1</v>
      </c>
      <c r="K24" s="135"/>
      <c r="L24" s="137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</row>
    <row r="25" spans="1:31" s="138" customFormat="1" ht="6.9" customHeight="1" x14ac:dyDescent="0.2">
      <c r="A25" s="135"/>
      <c r="B25" s="136"/>
      <c r="C25" s="135"/>
      <c r="D25" s="135"/>
      <c r="E25" s="135"/>
      <c r="F25" s="135"/>
      <c r="G25" s="135"/>
      <c r="H25" s="135"/>
      <c r="I25" s="135"/>
      <c r="J25" s="135"/>
      <c r="K25" s="135"/>
      <c r="L25" s="137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pans="1:31" s="138" customFormat="1" ht="12" customHeight="1" x14ac:dyDescent="0.2">
      <c r="A26" s="135"/>
      <c r="B26" s="136"/>
      <c r="C26" s="135"/>
      <c r="D26" s="132" t="s">
        <v>35</v>
      </c>
      <c r="E26" s="135"/>
      <c r="F26" s="135"/>
      <c r="G26" s="135"/>
      <c r="H26" s="135"/>
      <c r="I26" s="135"/>
      <c r="J26" s="135"/>
      <c r="K26" s="135"/>
      <c r="L26" s="137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</row>
    <row r="27" spans="1:31" s="147" customFormat="1" ht="14.4" customHeight="1" x14ac:dyDescent="0.2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38" customFormat="1" ht="6.9" customHeight="1" x14ac:dyDescent="0.2">
      <c r="A28" s="135"/>
      <c r="B28" s="136"/>
      <c r="C28" s="135"/>
      <c r="D28" s="135"/>
      <c r="E28" s="135"/>
      <c r="F28" s="135"/>
      <c r="G28" s="135"/>
      <c r="H28" s="135"/>
      <c r="I28" s="135"/>
      <c r="J28" s="135"/>
      <c r="K28" s="135"/>
      <c r="L28" s="137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</row>
    <row r="29" spans="1:31" s="138" customFormat="1" ht="6.9" customHeight="1" x14ac:dyDescent="0.2">
      <c r="A29" s="135"/>
      <c r="B29" s="136"/>
      <c r="C29" s="135"/>
      <c r="D29" s="148"/>
      <c r="E29" s="148"/>
      <c r="F29" s="148"/>
      <c r="G29" s="148"/>
      <c r="H29" s="148"/>
      <c r="I29" s="148"/>
      <c r="J29" s="148"/>
      <c r="K29" s="148"/>
      <c r="L29" s="137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</row>
    <row r="30" spans="1:31" s="138" customFormat="1" ht="25.35" customHeight="1" x14ac:dyDescent="0.2">
      <c r="A30" s="135"/>
      <c r="B30" s="136"/>
      <c r="C30" s="135"/>
      <c r="D30" s="149" t="s">
        <v>36</v>
      </c>
      <c r="E30" s="135"/>
      <c r="F30" s="135"/>
      <c r="G30" s="135"/>
      <c r="H30" s="135"/>
      <c r="I30" s="135"/>
      <c r="J30" s="150">
        <f>ROUND(J121, 2)</f>
        <v>0</v>
      </c>
      <c r="K30" s="135"/>
      <c r="L30" s="137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</row>
    <row r="31" spans="1:31" s="138" customFormat="1" ht="6.9" customHeight="1" x14ac:dyDescent="0.2">
      <c r="A31" s="135"/>
      <c r="B31" s="136"/>
      <c r="C31" s="135"/>
      <c r="D31" s="148"/>
      <c r="E31" s="148"/>
      <c r="F31" s="148"/>
      <c r="G31" s="148"/>
      <c r="H31" s="148"/>
      <c r="I31" s="148"/>
      <c r="J31" s="148"/>
      <c r="K31" s="148"/>
      <c r="L31" s="137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</row>
    <row r="32" spans="1:31" s="138" customFormat="1" ht="14.4" customHeight="1" x14ac:dyDescent="0.2">
      <c r="A32" s="135"/>
      <c r="B32" s="136"/>
      <c r="C32" s="135"/>
      <c r="D32" s="135"/>
      <c r="E32" s="135"/>
      <c r="F32" s="151" t="s">
        <v>38</v>
      </c>
      <c r="G32" s="135"/>
      <c r="H32" s="135"/>
      <c r="I32" s="151" t="s">
        <v>37</v>
      </c>
      <c r="J32" s="151" t="s">
        <v>39</v>
      </c>
      <c r="K32" s="135"/>
      <c r="L32" s="137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</row>
    <row r="33" spans="1:31" s="138" customFormat="1" ht="14.4" customHeight="1" x14ac:dyDescent="0.2">
      <c r="A33" s="135"/>
      <c r="B33" s="136"/>
      <c r="C33" s="135"/>
      <c r="D33" s="152" t="s">
        <v>40</v>
      </c>
      <c r="E33" s="132" t="s">
        <v>41</v>
      </c>
      <c r="F33" s="153">
        <f>ROUND((SUM(BE121:BE154)),  2)</f>
        <v>0</v>
      </c>
      <c r="G33" s="135"/>
      <c r="H33" s="135"/>
      <c r="I33" s="154">
        <v>0.21</v>
      </c>
      <c r="J33" s="153">
        <f>ROUND(((SUM(BE121:BE154))*I33),  2)</f>
        <v>0</v>
      </c>
      <c r="K33" s="135"/>
      <c r="L33" s="137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</row>
    <row r="34" spans="1:31" s="138" customFormat="1" ht="14.4" customHeight="1" x14ac:dyDescent="0.2">
      <c r="A34" s="135"/>
      <c r="B34" s="136"/>
      <c r="C34" s="135"/>
      <c r="D34" s="135"/>
      <c r="E34" s="132" t="s">
        <v>42</v>
      </c>
      <c r="F34" s="153">
        <f>ROUND((SUM(BF121:BF154)),  2)</f>
        <v>0</v>
      </c>
      <c r="G34" s="135"/>
      <c r="H34" s="135"/>
      <c r="I34" s="154">
        <v>0.15</v>
      </c>
      <c r="J34" s="153">
        <f>ROUND(((SUM(BF121:BF154))*I34),  2)</f>
        <v>0</v>
      </c>
      <c r="K34" s="135"/>
      <c r="L34" s="137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</row>
    <row r="35" spans="1:31" s="138" customFormat="1" ht="14.4" hidden="1" customHeight="1" x14ac:dyDescent="0.2">
      <c r="A35" s="135"/>
      <c r="B35" s="136"/>
      <c r="C35" s="135"/>
      <c r="D35" s="135"/>
      <c r="E35" s="132" t="s">
        <v>43</v>
      </c>
      <c r="F35" s="153">
        <f>ROUND((SUM(BG121:BG154)),  2)</f>
        <v>0</v>
      </c>
      <c r="G35" s="135"/>
      <c r="H35" s="135"/>
      <c r="I35" s="154">
        <v>0.21</v>
      </c>
      <c r="J35" s="153">
        <f>0</f>
        <v>0</v>
      </c>
      <c r="K35" s="135"/>
      <c r="L35" s="137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</row>
    <row r="36" spans="1:31" s="138" customFormat="1" ht="14.4" hidden="1" customHeight="1" x14ac:dyDescent="0.2">
      <c r="A36" s="135"/>
      <c r="B36" s="136"/>
      <c r="C36" s="135"/>
      <c r="D36" s="135"/>
      <c r="E36" s="132" t="s">
        <v>44</v>
      </c>
      <c r="F36" s="153">
        <f>ROUND((SUM(BH121:BH154)),  2)</f>
        <v>0</v>
      </c>
      <c r="G36" s="135"/>
      <c r="H36" s="135"/>
      <c r="I36" s="154">
        <v>0.15</v>
      </c>
      <c r="J36" s="153">
        <f>0</f>
        <v>0</v>
      </c>
      <c r="K36" s="135"/>
      <c r="L36" s="137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</row>
    <row r="37" spans="1:31" s="138" customFormat="1" ht="14.4" hidden="1" customHeight="1" x14ac:dyDescent="0.2">
      <c r="A37" s="135"/>
      <c r="B37" s="136"/>
      <c r="C37" s="135"/>
      <c r="D37" s="135"/>
      <c r="E37" s="132" t="s">
        <v>45</v>
      </c>
      <c r="F37" s="153">
        <f>ROUND((SUM(BI121:BI154)),  2)</f>
        <v>0</v>
      </c>
      <c r="G37" s="135"/>
      <c r="H37" s="135"/>
      <c r="I37" s="154">
        <v>0</v>
      </c>
      <c r="J37" s="153">
        <f>0</f>
        <v>0</v>
      </c>
      <c r="K37" s="135"/>
      <c r="L37" s="137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</row>
    <row r="38" spans="1:31" s="138" customFormat="1" ht="6.9" customHeight="1" x14ac:dyDescent="0.2">
      <c r="A38" s="135"/>
      <c r="B38" s="136"/>
      <c r="C38" s="135"/>
      <c r="D38" s="135"/>
      <c r="E38" s="135"/>
      <c r="F38" s="135"/>
      <c r="G38" s="135"/>
      <c r="H38" s="135"/>
      <c r="I38" s="135"/>
      <c r="J38" s="135"/>
      <c r="K38" s="135"/>
      <c r="L38" s="137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</row>
    <row r="39" spans="1:31" s="138" customFormat="1" ht="25.35" customHeight="1" x14ac:dyDescent="0.2">
      <c r="A39" s="135"/>
      <c r="B39" s="136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137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</row>
    <row r="40" spans="1:31" s="138" customFormat="1" ht="14.4" customHeight="1" x14ac:dyDescent="0.2">
      <c r="A40" s="135"/>
      <c r="B40" s="136"/>
      <c r="C40" s="135"/>
      <c r="D40" s="135"/>
      <c r="E40" s="135"/>
      <c r="F40" s="135"/>
      <c r="G40" s="135"/>
      <c r="H40" s="135"/>
      <c r="I40" s="135"/>
      <c r="J40" s="135"/>
      <c r="K40" s="135"/>
      <c r="L40" s="137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</row>
    <row r="41" spans="1:31" ht="14.4" customHeight="1" x14ac:dyDescent="0.2">
      <c r="B41" s="129"/>
      <c r="L41" s="129"/>
    </row>
    <row r="42" spans="1:31" ht="14.4" customHeight="1" x14ac:dyDescent="0.2">
      <c r="B42" s="129"/>
      <c r="L42" s="129"/>
    </row>
    <row r="43" spans="1:31" ht="14.4" customHeight="1" x14ac:dyDescent="0.2">
      <c r="B43" s="129"/>
      <c r="L43" s="129"/>
    </row>
    <row r="44" spans="1:31" ht="14.4" customHeight="1" x14ac:dyDescent="0.2">
      <c r="B44" s="129"/>
      <c r="L44" s="129"/>
    </row>
    <row r="45" spans="1:31" ht="14.4" customHeight="1" x14ac:dyDescent="0.2">
      <c r="B45" s="129"/>
      <c r="L45" s="129"/>
    </row>
    <row r="46" spans="1:31" ht="14.4" customHeight="1" x14ac:dyDescent="0.2">
      <c r="B46" s="129"/>
      <c r="L46" s="129"/>
    </row>
    <row r="47" spans="1:31" ht="14.4" customHeight="1" x14ac:dyDescent="0.2">
      <c r="B47" s="129"/>
      <c r="L47" s="129"/>
    </row>
    <row r="48" spans="1:31" ht="14.4" customHeight="1" x14ac:dyDescent="0.2">
      <c r="B48" s="129"/>
      <c r="L48" s="129"/>
    </row>
    <row r="49" spans="1:31" ht="14.4" customHeight="1" x14ac:dyDescent="0.2">
      <c r="B49" s="129"/>
      <c r="L49" s="129"/>
    </row>
    <row r="50" spans="1:31" s="138" customFormat="1" ht="14.4" customHeight="1" x14ac:dyDescent="0.2">
      <c r="B50" s="137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137"/>
    </row>
    <row r="51" spans="1:31" x14ac:dyDescent="0.2">
      <c r="B51" s="129"/>
      <c r="L51" s="129"/>
    </row>
    <row r="52" spans="1:31" x14ac:dyDescent="0.2">
      <c r="B52" s="129"/>
      <c r="L52" s="129"/>
    </row>
    <row r="53" spans="1:31" x14ac:dyDescent="0.2">
      <c r="B53" s="129"/>
      <c r="L53" s="129"/>
    </row>
    <row r="54" spans="1:31" x14ac:dyDescent="0.2">
      <c r="B54" s="129"/>
      <c r="L54" s="129"/>
    </row>
    <row r="55" spans="1:31" x14ac:dyDescent="0.2">
      <c r="B55" s="129"/>
      <c r="L55" s="129"/>
    </row>
    <row r="56" spans="1:31" x14ac:dyDescent="0.2">
      <c r="B56" s="129"/>
      <c r="L56" s="129"/>
    </row>
    <row r="57" spans="1:31" x14ac:dyDescent="0.2">
      <c r="B57" s="129"/>
      <c r="L57" s="129"/>
    </row>
    <row r="58" spans="1:31" x14ac:dyDescent="0.2">
      <c r="B58" s="129"/>
      <c r="L58" s="129"/>
    </row>
    <row r="59" spans="1:31" x14ac:dyDescent="0.2">
      <c r="B59" s="129"/>
      <c r="L59" s="129"/>
    </row>
    <row r="60" spans="1:31" x14ac:dyDescent="0.2">
      <c r="B60" s="129"/>
      <c r="L60" s="129"/>
    </row>
    <row r="61" spans="1:31" s="138" customFormat="1" ht="13.2" x14ac:dyDescent="0.2">
      <c r="A61" s="135"/>
      <c r="B61" s="136"/>
      <c r="C61" s="135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137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</row>
    <row r="62" spans="1:31" x14ac:dyDescent="0.2">
      <c r="B62" s="129"/>
      <c r="L62" s="129"/>
    </row>
    <row r="63" spans="1:31" x14ac:dyDescent="0.2">
      <c r="B63" s="129"/>
      <c r="L63" s="129"/>
    </row>
    <row r="64" spans="1:31" x14ac:dyDescent="0.2">
      <c r="B64" s="129"/>
      <c r="L64" s="129"/>
    </row>
    <row r="65" spans="1:31" s="138" customFormat="1" ht="13.2" x14ac:dyDescent="0.2">
      <c r="A65" s="135"/>
      <c r="B65" s="136"/>
      <c r="C65" s="135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137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</row>
    <row r="66" spans="1:31" x14ac:dyDescent="0.2">
      <c r="B66" s="129"/>
      <c r="L66" s="129"/>
    </row>
    <row r="67" spans="1:31" x14ac:dyDescent="0.2">
      <c r="B67" s="129"/>
      <c r="L67" s="129"/>
    </row>
    <row r="68" spans="1:31" x14ac:dyDescent="0.2">
      <c r="B68" s="129"/>
      <c r="L68" s="129"/>
    </row>
    <row r="69" spans="1:31" x14ac:dyDescent="0.2">
      <c r="B69" s="129"/>
      <c r="L69" s="129"/>
    </row>
    <row r="70" spans="1:31" x14ac:dyDescent="0.2">
      <c r="B70" s="129"/>
      <c r="L70" s="129"/>
    </row>
    <row r="71" spans="1:31" x14ac:dyDescent="0.2">
      <c r="B71" s="129"/>
      <c r="L71" s="129"/>
    </row>
    <row r="72" spans="1:31" x14ac:dyDescent="0.2">
      <c r="B72" s="129"/>
      <c r="L72" s="129"/>
    </row>
    <row r="73" spans="1:31" x14ac:dyDescent="0.2">
      <c r="B73" s="129"/>
      <c r="L73" s="129"/>
    </row>
    <row r="74" spans="1:31" x14ac:dyDescent="0.2">
      <c r="B74" s="129"/>
      <c r="L74" s="129"/>
    </row>
    <row r="75" spans="1:31" x14ac:dyDescent="0.2">
      <c r="B75" s="129"/>
      <c r="L75" s="129"/>
    </row>
    <row r="76" spans="1:31" s="138" customFormat="1" ht="13.2" x14ac:dyDescent="0.2">
      <c r="A76" s="135"/>
      <c r="B76" s="136"/>
      <c r="C76" s="135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137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</row>
    <row r="77" spans="1:31" s="138" customFormat="1" ht="14.4" customHeight="1" x14ac:dyDescent="0.2">
      <c r="A77" s="135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137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</row>
    <row r="81" spans="1:47" s="138" customFormat="1" ht="6.9" customHeight="1" x14ac:dyDescent="0.2">
      <c r="A81" s="135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137"/>
      <c r="S81" s="135"/>
      <c r="T81" s="135"/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</row>
    <row r="82" spans="1:47" s="138" customFormat="1" ht="24.9" customHeight="1" x14ac:dyDescent="0.2">
      <c r="A82" s="135"/>
      <c r="B82" s="136"/>
      <c r="C82" s="130" t="s">
        <v>91</v>
      </c>
      <c r="D82" s="135"/>
      <c r="E82" s="135"/>
      <c r="F82" s="135"/>
      <c r="G82" s="135"/>
      <c r="H82" s="135"/>
      <c r="I82" s="135"/>
      <c r="J82" s="135"/>
      <c r="K82" s="135"/>
      <c r="L82" s="137"/>
      <c r="S82" s="135"/>
      <c r="T82" s="135"/>
      <c r="U82" s="135"/>
      <c r="V82" s="135"/>
      <c r="W82" s="135"/>
      <c r="X82" s="135"/>
      <c r="Y82" s="135"/>
      <c r="Z82" s="135"/>
      <c r="AA82" s="135"/>
      <c r="AB82" s="135"/>
      <c r="AC82" s="135"/>
      <c r="AD82" s="135"/>
      <c r="AE82" s="135"/>
    </row>
    <row r="83" spans="1:47" s="138" customFormat="1" ht="6.9" customHeight="1" x14ac:dyDescent="0.2">
      <c r="A83" s="135"/>
      <c r="B83" s="136"/>
      <c r="C83" s="135"/>
      <c r="D83" s="135"/>
      <c r="E83" s="135"/>
      <c r="F83" s="135"/>
      <c r="G83" s="135"/>
      <c r="H83" s="135"/>
      <c r="I83" s="135"/>
      <c r="J83" s="135"/>
      <c r="K83" s="135"/>
      <c r="L83" s="137"/>
      <c r="S83" s="135"/>
      <c r="T83" s="135"/>
      <c r="U83" s="135"/>
      <c r="V83" s="135"/>
      <c r="W83" s="135"/>
      <c r="X83" s="135"/>
      <c r="Y83" s="135"/>
      <c r="Z83" s="135"/>
      <c r="AA83" s="135"/>
      <c r="AB83" s="135"/>
      <c r="AC83" s="135"/>
      <c r="AD83" s="135"/>
      <c r="AE83" s="135"/>
    </row>
    <row r="84" spans="1:47" s="138" customFormat="1" ht="12" customHeight="1" x14ac:dyDescent="0.2">
      <c r="A84" s="135"/>
      <c r="B84" s="136"/>
      <c r="C84" s="132" t="s">
        <v>16</v>
      </c>
      <c r="D84" s="135"/>
      <c r="E84" s="135"/>
      <c r="F84" s="135"/>
      <c r="G84" s="135"/>
      <c r="H84" s="135"/>
      <c r="I84" s="135"/>
      <c r="J84" s="135"/>
      <c r="K84" s="135"/>
      <c r="L84" s="137"/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</row>
    <row r="85" spans="1:47" s="138" customFormat="1" ht="14.4" customHeight="1" x14ac:dyDescent="0.2">
      <c r="A85" s="135"/>
      <c r="B85" s="136"/>
      <c r="C85" s="135"/>
      <c r="D85" s="135"/>
      <c r="E85" s="133" t="str">
        <f>E7</f>
        <v>STAVBA 25 METROVÉHO BAZÉNU MPS LUŽÁNKY</v>
      </c>
      <c r="F85" s="134"/>
      <c r="G85" s="134"/>
      <c r="H85" s="134"/>
      <c r="I85" s="135"/>
      <c r="J85" s="135"/>
      <c r="K85" s="135"/>
      <c r="L85" s="137"/>
      <c r="S85" s="135"/>
      <c r="T85" s="135"/>
      <c r="U85" s="135"/>
      <c r="V85" s="135"/>
      <c r="W85" s="135"/>
      <c r="X85" s="135"/>
      <c r="Y85" s="135"/>
      <c r="Z85" s="135"/>
      <c r="AA85" s="135"/>
      <c r="AB85" s="135"/>
      <c r="AC85" s="135"/>
      <c r="AD85" s="135"/>
      <c r="AE85" s="135"/>
    </row>
    <row r="86" spans="1:47" s="138" customFormat="1" ht="12" customHeight="1" x14ac:dyDescent="0.2">
      <c r="A86" s="135"/>
      <c r="B86" s="136"/>
      <c r="C86" s="132" t="s">
        <v>89</v>
      </c>
      <c r="D86" s="135"/>
      <c r="E86" s="135"/>
      <c r="F86" s="135"/>
      <c r="G86" s="135"/>
      <c r="H86" s="135"/>
      <c r="I86" s="135"/>
      <c r="J86" s="135"/>
      <c r="K86" s="135"/>
      <c r="L86" s="137"/>
      <c r="S86" s="135"/>
      <c r="T86" s="135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</row>
    <row r="87" spans="1:47" s="138" customFormat="1" ht="14.4" customHeight="1" x14ac:dyDescent="0.2">
      <c r="A87" s="135"/>
      <c r="B87" s="136"/>
      <c r="C87" s="135"/>
      <c r="D87" s="135"/>
      <c r="E87" s="139" t="str">
        <f>E9</f>
        <v>IO 401 - RETENČNÍ NÁDRŽ</v>
      </c>
      <c r="F87" s="140"/>
      <c r="G87" s="140"/>
      <c r="H87" s="140"/>
      <c r="I87" s="135"/>
      <c r="J87" s="135"/>
      <c r="K87" s="135"/>
      <c r="L87" s="137"/>
      <c r="S87" s="135"/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135"/>
    </row>
    <row r="88" spans="1:47" s="138" customFormat="1" ht="6.9" customHeight="1" x14ac:dyDescent="0.2">
      <c r="A88" s="135"/>
      <c r="B88" s="136"/>
      <c r="C88" s="135"/>
      <c r="D88" s="135"/>
      <c r="E88" s="135"/>
      <c r="F88" s="135"/>
      <c r="G88" s="135"/>
      <c r="H88" s="135"/>
      <c r="I88" s="135"/>
      <c r="J88" s="135"/>
      <c r="K88" s="135"/>
      <c r="L88" s="137"/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</row>
    <row r="89" spans="1:47" s="138" customFormat="1" ht="12" customHeight="1" x14ac:dyDescent="0.2">
      <c r="A89" s="135"/>
      <c r="B89" s="136"/>
      <c r="C89" s="132" t="s">
        <v>20</v>
      </c>
      <c r="D89" s="135"/>
      <c r="E89" s="135"/>
      <c r="F89" s="141" t="str">
        <f>F12</f>
        <v>Brno-Královo Pole, MPS Lužánky, ul. Sportovní 4</v>
      </c>
      <c r="G89" s="135"/>
      <c r="H89" s="135"/>
      <c r="I89" s="132" t="s">
        <v>22</v>
      </c>
      <c r="J89" s="142" t="str">
        <f>IF(J12="","",J12)</f>
        <v>10. 7. 2020</v>
      </c>
      <c r="K89" s="135"/>
      <c r="L89" s="137"/>
      <c r="S89" s="135"/>
      <c r="T89" s="135"/>
      <c r="U89" s="135"/>
      <c r="V89" s="135"/>
      <c r="W89" s="135"/>
      <c r="X89" s="135"/>
      <c r="Y89" s="135"/>
      <c r="Z89" s="135"/>
      <c r="AA89" s="135"/>
      <c r="AB89" s="135"/>
      <c r="AC89" s="135"/>
      <c r="AD89" s="135"/>
      <c r="AE89" s="135"/>
    </row>
    <row r="90" spans="1:47" s="138" customFormat="1" ht="6.9" customHeight="1" x14ac:dyDescent="0.2">
      <c r="A90" s="135"/>
      <c r="B90" s="136"/>
      <c r="C90" s="135"/>
      <c r="D90" s="135"/>
      <c r="E90" s="135"/>
      <c r="F90" s="135"/>
      <c r="G90" s="135"/>
      <c r="H90" s="135"/>
      <c r="I90" s="135"/>
      <c r="J90" s="135"/>
      <c r="K90" s="135"/>
      <c r="L90" s="137"/>
      <c r="S90" s="135"/>
      <c r="T90" s="135"/>
      <c r="U90" s="135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</row>
    <row r="91" spans="1:47" s="138" customFormat="1" ht="15.6" customHeight="1" x14ac:dyDescent="0.2">
      <c r="A91" s="135"/>
      <c r="B91" s="136"/>
      <c r="C91" s="132" t="s">
        <v>24</v>
      </c>
      <c r="D91" s="135"/>
      <c r="E91" s="135"/>
      <c r="F91" s="141" t="str">
        <f>E15</f>
        <v>Statutární město Brno, Dominikánské nám. 1, Brno</v>
      </c>
      <c r="G91" s="135"/>
      <c r="H91" s="135"/>
      <c r="I91" s="132" t="s">
        <v>30</v>
      </c>
      <c r="J91" s="173" t="str">
        <f>E21</f>
        <v>Ing. P. Kučera</v>
      </c>
      <c r="K91" s="135"/>
      <c r="L91" s="137"/>
      <c r="S91" s="135"/>
      <c r="T91" s="135"/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</row>
    <row r="92" spans="1:47" s="138" customFormat="1" ht="26.4" customHeight="1" x14ac:dyDescent="0.2">
      <c r="A92" s="135"/>
      <c r="B92" s="136"/>
      <c r="C92" s="132" t="s">
        <v>28</v>
      </c>
      <c r="D92" s="135"/>
      <c r="E92" s="135"/>
      <c r="F92" s="141" t="str">
        <f>IF(E18="","",E18)</f>
        <v>Vyplň údaj</v>
      </c>
      <c r="G92" s="135"/>
      <c r="H92" s="135"/>
      <c r="I92" s="132" t="s">
        <v>33</v>
      </c>
      <c r="J92" s="173" t="str">
        <f>E24</f>
        <v>Ing. V. Potěšilová</v>
      </c>
      <c r="K92" s="135"/>
      <c r="L92" s="137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</row>
    <row r="93" spans="1:47" s="138" customFormat="1" ht="10.35" customHeight="1" x14ac:dyDescent="0.2">
      <c r="A93" s="135"/>
      <c r="B93" s="136"/>
      <c r="C93" s="135"/>
      <c r="D93" s="135"/>
      <c r="E93" s="135"/>
      <c r="F93" s="135"/>
      <c r="G93" s="135"/>
      <c r="H93" s="135"/>
      <c r="I93" s="135"/>
      <c r="J93" s="135"/>
      <c r="K93" s="135"/>
      <c r="L93" s="137"/>
      <c r="S93" s="135"/>
      <c r="T93" s="135"/>
      <c r="U93" s="135"/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</row>
    <row r="94" spans="1:47" s="138" customFormat="1" ht="29.25" customHeight="1" x14ac:dyDescent="0.2">
      <c r="A94" s="135"/>
      <c r="B94" s="136"/>
      <c r="C94" s="174" t="s">
        <v>92</v>
      </c>
      <c r="D94" s="155"/>
      <c r="E94" s="155"/>
      <c r="F94" s="155"/>
      <c r="G94" s="155"/>
      <c r="H94" s="155"/>
      <c r="I94" s="155"/>
      <c r="J94" s="175" t="s">
        <v>93</v>
      </c>
      <c r="K94" s="155"/>
      <c r="L94" s="137"/>
      <c r="S94" s="135"/>
      <c r="T94" s="135"/>
      <c r="U94" s="135"/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</row>
    <row r="95" spans="1:47" s="138" customFormat="1" ht="10.35" customHeight="1" x14ac:dyDescent="0.2">
      <c r="A95" s="135"/>
      <c r="B95" s="136"/>
      <c r="C95" s="135"/>
      <c r="D95" s="135"/>
      <c r="E95" s="135"/>
      <c r="F95" s="135"/>
      <c r="G95" s="135"/>
      <c r="H95" s="135"/>
      <c r="I95" s="135"/>
      <c r="J95" s="135"/>
      <c r="K95" s="135"/>
      <c r="L95" s="137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</row>
    <row r="96" spans="1:47" s="138" customFormat="1" ht="22.95" customHeight="1" x14ac:dyDescent="0.2">
      <c r="A96" s="135"/>
      <c r="B96" s="136"/>
      <c r="C96" s="176" t="s">
        <v>94</v>
      </c>
      <c r="D96" s="135"/>
      <c r="E96" s="135"/>
      <c r="F96" s="135"/>
      <c r="G96" s="135"/>
      <c r="H96" s="135"/>
      <c r="I96" s="135"/>
      <c r="J96" s="150">
        <f>J121</f>
        <v>0</v>
      </c>
      <c r="K96" s="135"/>
      <c r="L96" s="137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U96" s="126" t="s">
        <v>95</v>
      </c>
    </row>
    <row r="97" spans="1:31" s="177" customFormat="1" ht="24.9" customHeight="1" x14ac:dyDescent="0.2">
      <c r="B97" s="178"/>
      <c r="D97" s="179" t="s">
        <v>96</v>
      </c>
      <c r="E97" s="180"/>
      <c r="F97" s="180"/>
      <c r="G97" s="180"/>
      <c r="H97" s="180"/>
      <c r="I97" s="180"/>
      <c r="J97" s="181">
        <f>J122</f>
        <v>0</v>
      </c>
      <c r="L97" s="178"/>
    </row>
    <row r="98" spans="1:31" s="182" customFormat="1" ht="19.95" customHeight="1" x14ac:dyDescent="0.2">
      <c r="B98" s="183"/>
      <c r="D98" s="184" t="s">
        <v>144</v>
      </c>
      <c r="E98" s="185"/>
      <c r="F98" s="185"/>
      <c r="G98" s="185"/>
      <c r="H98" s="185"/>
      <c r="I98" s="185"/>
      <c r="J98" s="186">
        <f>J123</f>
        <v>0</v>
      </c>
      <c r="L98" s="183"/>
    </row>
    <row r="99" spans="1:31" s="182" customFormat="1" ht="19.95" customHeight="1" x14ac:dyDescent="0.2">
      <c r="B99" s="183"/>
      <c r="D99" s="184" t="s">
        <v>97</v>
      </c>
      <c r="E99" s="185"/>
      <c r="F99" s="185"/>
      <c r="G99" s="185"/>
      <c r="H99" s="185"/>
      <c r="I99" s="185"/>
      <c r="J99" s="186">
        <f>J140</f>
        <v>0</v>
      </c>
      <c r="L99" s="183"/>
    </row>
    <row r="100" spans="1:31" s="182" customFormat="1" ht="19.95" customHeight="1" x14ac:dyDescent="0.2">
      <c r="B100" s="183"/>
      <c r="D100" s="184" t="s">
        <v>98</v>
      </c>
      <c r="E100" s="185"/>
      <c r="F100" s="185"/>
      <c r="G100" s="185"/>
      <c r="H100" s="185"/>
      <c r="I100" s="185"/>
      <c r="J100" s="186">
        <f>J144</f>
        <v>0</v>
      </c>
      <c r="L100" s="183"/>
    </row>
    <row r="101" spans="1:31" s="182" customFormat="1" ht="19.95" customHeight="1" x14ac:dyDescent="0.2">
      <c r="B101" s="183"/>
      <c r="D101" s="184" t="s">
        <v>145</v>
      </c>
      <c r="E101" s="185"/>
      <c r="F101" s="185"/>
      <c r="G101" s="185"/>
      <c r="H101" s="185"/>
      <c r="I101" s="185"/>
      <c r="J101" s="186">
        <f>J153</f>
        <v>0</v>
      </c>
      <c r="L101" s="183"/>
    </row>
    <row r="102" spans="1:31" s="138" customFormat="1" ht="21.75" customHeight="1" x14ac:dyDescent="0.2">
      <c r="A102" s="135"/>
      <c r="B102" s="136"/>
      <c r="C102" s="135"/>
      <c r="D102" s="135"/>
      <c r="E102" s="135"/>
      <c r="F102" s="135"/>
      <c r="G102" s="135"/>
      <c r="H102" s="135"/>
      <c r="I102" s="135"/>
      <c r="J102" s="135"/>
      <c r="K102" s="135"/>
      <c r="L102" s="137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</row>
    <row r="103" spans="1:31" s="138" customFormat="1" ht="6.9" customHeight="1" x14ac:dyDescent="0.2">
      <c r="A103" s="135"/>
      <c r="B103" s="169"/>
      <c r="C103" s="170"/>
      <c r="D103" s="170"/>
      <c r="E103" s="170"/>
      <c r="F103" s="170"/>
      <c r="G103" s="170"/>
      <c r="H103" s="170"/>
      <c r="I103" s="170"/>
      <c r="J103" s="170"/>
      <c r="K103" s="170"/>
      <c r="L103" s="137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</row>
    <row r="107" spans="1:31" s="138" customFormat="1" ht="6.9" customHeight="1" x14ac:dyDescent="0.2">
      <c r="A107" s="135"/>
      <c r="B107" s="171"/>
      <c r="C107" s="172"/>
      <c r="D107" s="172"/>
      <c r="E107" s="172"/>
      <c r="F107" s="172"/>
      <c r="G107" s="172"/>
      <c r="H107" s="172"/>
      <c r="I107" s="172"/>
      <c r="J107" s="172"/>
      <c r="K107" s="172"/>
      <c r="L107" s="137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</row>
    <row r="108" spans="1:31" s="138" customFormat="1" ht="24.9" customHeight="1" x14ac:dyDescent="0.2">
      <c r="A108" s="135"/>
      <c r="B108" s="136"/>
      <c r="C108" s="130" t="s">
        <v>99</v>
      </c>
      <c r="D108" s="135"/>
      <c r="E108" s="135"/>
      <c r="F108" s="135"/>
      <c r="G108" s="135"/>
      <c r="H108" s="135"/>
      <c r="I108" s="135"/>
      <c r="J108" s="135"/>
      <c r="K108" s="135"/>
      <c r="L108" s="137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</row>
    <row r="109" spans="1:31" s="138" customFormat="1" ht="6.9" customHeight="1" x14ac:dyDescent="0.2">
      <c r="A109" s="135"/>
      <c r="B109" s="136"/>
      <c r="C109" s="135"/>
      <c r="D109" s="135"/>
      <c r="E109" s="135"/>
      <c r="F109" s="135"/>
      <c r="G109" s="135"/>
      <c r="H109" s="135"/>
      <c r="I109" s="135"/>
      <c r="J109" s="135"/>
      <c r="K109" s="135"/>
      <c r="L109" s="137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</row>
    <row r="110" spans="1:31" s="138" customFormat="1" ht="12" customHeight="1" x14ac:dyDescent="0.2">
      <c r="A110" s="135"/>
      <c r="B110" s="136"/>
      <c r="C110" s="132" t="s">
        <v>16</v>
      </c>
      <c r="D110" s="135"/>
      <c r="E110" s="135"/>
      <c r="F110" s="135"/>
      <c r="G110" s="135"/>
      <c r="H110" s="135"/>
      <c r="I110" s="135"/>
      <c r="J110" s="135"/>
      <c r="K110" s="135"/>
      <c r="L110" s="137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</row>
    <row r="111" spans="1:31" s="138" customFormat="1" ht="14.4" customHeight="1" x14ac:dyDescent="0.2">
      <c r="A111" s="135"/>
      <c r="B111" s="136"/>
      <c r="C111" s="135"/>
      <c r="D111" s="135"/>
      <c r="E111" s="133" t="str">
        <f>E7</f>
        <v>STAVBA 25 METROVÉHO BAZÉNU MPS LUŽÁNKY</v>
      </c>
      <c r="F111" s="134"/>
      <c r="G111" s="134"/>
      <c r="H111" s="134"/>
      <c r="I111" s="135"/>
      <c r="J111" s="135"/>
      <c r="K111" s="135"/>
      <c r="L111" s="137"/>
      <c r="S111" s="135"/>
      <c r="T111" s="135"/>
      <c r="U111" s="135"/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</row>
    <row r="112" spans="1:31" s="138" customFormat="1" ht="12" customHeight="1" x14ac:dyDescent="0.2">
      <c r="A112" s="135"/>
      <c r="B112" s="136"/>
      <c r="C112" s="132" t="s">
        <v>89</v>
      </c>
      <c r="D112" s="135"/>
      <c r="E112" s="135"/>
      <c r="F112" s="135"/>
      <c r="G112" s="135"/>
      <c r="H112" s="135"/>
      <c r="I112" s="135"/>
      <c r="J112" s="135"/>
      <c r="K112" s="135"/>
      <c r="L112" s="137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</row>
    <row r="113" spans="1:65" s="138" customFormat="1" ht="14.4" customHeight="1" x14ac:dyDescent="0.2">
      <c r="A113" s="135"/>
      <c r="B113" s="136"/>
      <c r="C113" s="135"/>
      <c r="D113" s="135"/>
      <c r="E113" s="139" t="str">
        <f>E9</f>
        <v>IO 401 - RETENČNÍ NÁDRŽ</v>
      </c>
      <c r="F113" s="140"/>
      <c r="G113" s="140"/>
      <c r="H113" s="140"/>
      <c r="I113" s="135"/>
      <c r="J113" s="135"/>
      <c r="K113" s="135"/>
      <c r="L113" s="137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</row>
    <row r="114" spans="1:65" s="138" customFormat="1" ht="6.9" customHeight="1" x14ac:dyDescent="0.2">
      <c r="A114" s="135"/>
      <c r="B114" s="136"/>
      <c r="C114" s="135"/>
      <c r="D114" s="135"/>
      <c r="E114" s="135"/>
      <c r="F114" s="135"/>
      <c r="G114" s="135"/>
      <c r="H114" s="135"/>
      <c r="I114" s="135"/>
      <c r="J114" s="135"/>
      <c r="K114" s="135"/>
      <c r="L114" s="137"/>
      <c r="S114" s="135"/>
      <c r="T114" s="135"/>
      <c r="U114" s="135"/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</row>
    <row r="115" spans="1:65" s="138" customFormat="1" ht="12" customHeight="1" x14ac:dyDescent="0.2">
      <c r="A115" s="135"/>
      <c r="B115" s="136"/>
      <c r="C115" s="132" t="s">
        <v>20</v>
      </c>
      <c r="D115" s="135"/>
      <c r="E115" s="135"/>
      <c r="F115" s="141" t="str">
        <f>F12</f>
        <v>Brno-Královo Pole, MPS Lužánky, ul. Sportovní 4</v>
      </c>
      <c r="G115" s="135"/>
      <c r="H115" s="135"/>
      <c r="I115" s="132" t="s">
        <v>22</v>
      </c>
      <c r="J115" s="142" t="str">
        <f>IF(J12="","",J12)</f>
        <v>10. 7. 2020</v>
      </c>
      <c r="K115" s="135"/>
      <c r="L115" s="137"/>
      <c r="S115" s="135"/>
      <c r="T115" s="135"/>
      <c r="U115" s="135"/>
      <c r="V115" s="135"/>
      <c r="W115" s="135"/>
      <c r="X115" s="135"/>
      <c r="Y115" s="135"/>
      <c r="Z115" s="135"/>
      <c r="AA115" s="135"/>
      <c r="AB115" s="135"/>
      <c r="AC115" s="135"/>
      <c r="AD115" s="135"/>
      <c r="AE115" s="135"/>
    </row>
    <row r="116" spans="1:65" s="138" customFormat="1" ht="6.9" customHeight="1" x14ac:dyDescent="0.2">
      <c r="A116" s="135"/>
      <c r="B116" s="136"/>
      <c r="C116" s="135"/>
      <c r="D116" s="135"/>
      <c r="E116" s="135"/>
      <c r="F116" s="135"/>
      <c r="G116" s="135"/>
      <c r="H116" s="135"/>
      <c r="I116" s="135"/>
      <c r="J116" s="135"/>
      <c r="K116" s="135"/>
      <c r="L116" s="137"/>
      <c r="S116" s="135"/>
      <c r="T116" s="135"/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pans="1:65" s="138" customFormat="1" ht="15.6" customHeight="1" x14ac:dyDescent="0.2">
      <c r="A117" s="135"/>
      <c r="B117" s="136"/>
      <c r="C117" s="132" t="s">
        <v>24</v>
      </c>
      <c r="D117" s="135"/>
      <c r="E117" s="135"/>
      <c r="F117" s="141" t="str">
        <f>E15</f>
        <v>Statutární město Brno, Dominikánské nám. 1, Brno</v>
      </c>
      <c r="G117" s="135"/>
      <c r="H117" s="135"/>
      <c r="I117" s="132" t="s">
        <v>30</v>
      </c>
      <c r="J117" s="173" t="str">
        <f>E21</f>
        <v>Ing. P. Kučera</v>
      </c>
      <c r="K117" s="135"/>
      <c r="L117" s="137"/>
      <c r="S117" s="135"/>
      <c r="T117" s="135"/>
      <c r="U117" s="135"/>
      <c r="V117" s="135"/>
      <c r="W117" s="135"/>
      <c r="X117" s="135"/>
      <c r="Y117" s="135"/>
      <c r="Z117" s="135"/>
      <c r="AA117" s="135"/>
      <c r="AB117" s="135"/>
      <c r="AC117" s="135"/>
      <c r="AD117" s="135"/>
      <c r="AE117" s="135"/>
    </row>
    <row r="118" spans="1:65" s="138" customFormat="1" ht="26.4" customHeight="1" x14ac:dyDescent="0.2">
      <c r="A118" s="135"/>
      <c r="B118" s="136"/>
      <c r="C118" s="132" t="s">
        <v>28</v>
      </c>
      <c r="D118" s="135"/>
      <c r="E118" s="135"/>
      <c r="F118" s="141" t="str">
        <f>IF(E18="","",E18)</f>
        <v>Vyplň údaj</v>
      </c>
      <c r="G118" s="135"/>
      <c r="H118" s="135"/>
      <c r="I118" s="132" t="s">
        <v>33</v>
      </c>
      <c r="J118" s="173" t="str">
        <f>E24</f>
        <v>Ing. V. Potěšilová</v>
      </c>
      <c r="K118" s="135"/>
      <c r="L118" s="137"/>
      <c r="S118" s="135"/>
      <c r="T118" s="135"/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</row>
    <row r="119" spans="1:65" s="138" customFormat="1" ht="10.35" customHeight="1" x14ac:dyDescent="0.2">
      <c r="A119" s="135"/>
      <c r="B119" s="136"/>
      <c r="C119" s="135"/>
      <c r="D119" s="135"/>
      <c r="E119" s="135"/>
      <c r="F119" s="135"/>
      <c r="G119" s="135"/>
      <c r="H119" s="135"/>
      <c r="I119" s="135"/>
      <c r="J119" s="135"/>
      <c r="K119" s="135"/>
      <c r="L119" s="137"/>
      <c r="S119" s="135"/>
      <c r="T119" s="135"/>
      <c r="U119" s="135"/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</row>
    <row r="120" spans="1:65" s="197" customFormat="1" ht="29.25" customHeight="1" x14ac:dyDescent="0.2">
      <c r="A120" s="187"/>
      <c r="B120" s="188"/>
      <c r="C120" s="189" t="s">
        <v>100</v>
      </c>
      <c r="D120" s="190" t="s">
        <v>61</v>
      </c>
      <c r="E120" s="190" t="s">
        <v>57</v>
      </c>
      <c r="F120" s="190" t="s">
        <v>58</v>
      </c>
      <c r="G120" s="190" t="s">
        <v>101</v>
      </c>
      <c r="H120" s="190" t="s">
        <v>102</v>
      </c>
      <c r="I120" s="190" t="s">
        <v>103</v>
      </c>
      <c r="J120" s="191" t="s">
        <v>93</v>
      </c>
      <c r="K120" s="192" t="s">
        <v>104</v>
      </c>
      <c r="L120" s="193"/>
      <c r="M120" s="194" t="s">
        <v>1</v>
      </c>
      <c r="N120" s="195" t="s">
        <v>40</v>
      </c>
      <c r="O120" s="195" t="s">
        <v>105</v>
      </c>
      <c r="P120" s="195" t="s">
        <v>106</v>
      </c>
      <c r="Q120" s="195" t="s">
        <v>107</v>
      </c>
      <c r="R120" s="195" t="s">
        <v>108</v>
      </c>
      <c r="S120" s="195" t="s">
        <v>109</v>
      </c>
      <c r="T120" s="196" t="s">
        <v>110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</row>
    <row r="121" spans="1:65" s="138" customFormat="1" ht="22.95" customHeight="1" x14ac:dyDescent="0.3">
      <c r="A121" s="135"/>
      <c r="B121" s="136"/>
      <c r="C121" s="198" t="s">
        <v>111</v>
      </c>
      <c r="D121" s="135"/>
      <c r="E121" s="135"/>
      <c r="F121" s="135"/>
      <c r="G121" s="135"/>
      <c r="H121" s="135"/>
      <c r="I121" s="135"/>
      <c r="J121" s="199">
        <f>BK121</f>
        <v>0</v>
      </c>
      <c r="K121" s="135"/>
      <c r="L121" s="136"/>
      <c r="M121" s="200"/>
      <c r="N121" s="201"/>
      <c r="O121" s="148"/>
      <c r="P121" s="202">
        <f>P122</f>
        <v>0</v>
      </c>
      <c r="Q121" s="148"/>
      <c r="R121" s="202">
        <f>R122</f>
        <v>33.795246999999996</v>
      </c>
      <c r="S121" s="148"/>
      <c r="T121" s="203">
        <f>T122</f>
        <v>0</v>
      </c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  <c r="AT121" s="126" t="s">
        <v>75</v>
      </c>
      <c r="AU121" s="126" t="s">
        <v>95</v>
      </c>
      <c r="BK121" s="204">
        <f>BK122</f>
        <v>0</v>
      </c>
    </row>
    <row r="122" spans="1:65" s="205" customFormat="1" ht="25.95" customHeight="1" x14ac:dyDescent="0.25">
      <c r="B122" s="206"/>
      <c r="D122" s="207" t="s">
        <v>75</v>
      </c>
      <c r="E122" s="208" t="s">
        <v>112</v>
      </c>
      <c r="F122" s="208" t="s">
        <v>112</v>
      </c>
      <c r="J122" s="209">
        <f>BK122</f>
        <v>0</v>
      </c>
      <c r="L122" s="206"/>
      <c r="M122" s="210"/>
      <c r="N122" s="211"/>
      <c r="O122" s="211"/>
      <c r="P122" s="212">
        <f>P123+P140+P144+P153</f>
        <v>0</v>
      </c>
      <c r="Q122" s="211"/>
      <c r="R122" s="212">
        <f>R123+R140+R144+R153</f>
        <v>33.795246999999996</v>
      </c>
      <c r="S122" s="211"/>
      <c r="T122" s="213">
        <f>T123+T140+T144+T153</f>
        <v>0</v>
      </c>
      <c r="AR122" s="207" t="s">
        <v>82</v>
      </c>
      <c r="AT122" s="214" t="s">
        <v>75</v>
      </c>
      <c r="AU122" s="214" t="s">
        <v>76</v>
      </c>
      <c r="AY122" s="207" t="s">
        <v>113</v>
      </c>
      <c r="BK122" s="215">
        <f>BK123+BK140+BK144+BK153</f>
        <v>0</v>
      </c>
    </row>
    <row r="123" spans="1:65" s="205" customFormat="1" ht="22.95" customHeight="1" x14ac:dyDescent="0.25">
      <c r="B123" s="206"/>
      <c r="D123" s="207" t="s">
        <v>75</v>
      </c>
      <c r="E123" s="216" t="s">
        <v>119</v>
      </c>
      <c r="F123" s="216" t="s">
        <v>146</v>
      </c>
      <c r="J123" s="217">
        <f>BK123</f>
        <v>0</v>
      </c>
      <c r="L123" s="206"/>
      <c r="M123" s="210"/>
      <c r="N123" s="211"/>
      <c r="O123" s="211"/>
      <c r="P123" s="212">
        <f>SUM(P124:P139)</f>
        <v>0</v>
      </c>
      <c r="Q123" s="211"/>
      <c r="R123" s="212">
        <f>SUM(R124:R139)</f>
        <v>33.375999999999998</v>
      </c>
      <c r="S123" s="211"/>
      <c r="T123" s="213">
        <f>SUM(T124:T139)</f>
        <v>0</v>
      </c>
      <c r="AR123" s="207" t="s">
        <v>82</v>
      </c>
      <c r="AT123" s="214" t="s">
        <v>75</v>
      </c>
      <c r="AU123" s="214" t="s">
        <v>82</v>
      </c>
      <c r="AY123" s="207" t="s">
        <v>113</v>
      </c>
      <c r="BK123" s="215">
        <f>SUM(BK124:BK139)</f>
        <v>0</v>
      </c>
    </row>
    <row r="124" spans="1:65" s="138" customFormat="1" ht="21.6" customHeight="1" x14ac:dyDescent="0.2">
      <c r="A124" s="135"/>
      <c r="B124" s="136"/>
      <c r="C124" s="218" t="s">
        <v>82</v>
      </c>
      <c r="D124" s="218" t="s">
        <v>114</v>
      </c>
      <c r="E124" s="219" t="s">
        <v>147</v>
      </c>
      <c r="F124" s="220" t="s">
        <v>148</v>
      </c>
      <c r="G124" s="221" t="s">
        <v>133</v>
      </c>
      <c r="H124" s="222">
        <v>1</v>
      </c>
      <c r="I124" s="78"/>
      <c r="J124" s="223" t="s">
        <v>187</v>
      </c>
      <c r="K124" s="224"/>
      <c r="L124" s="136"/>
      <c r="M124" s="225" t="s">
        <v>1</v>
      </c>
      <c r="N124" s="226" t="s">
        <v>41</v>
      </c>
      <c r="O124" s="227"/>
      <c r="P124" s="228">
        <f>O124*H124</f>
        <v>0</v>
      </c>
      <c r="Q124" s="228">
        <v>5.7000000000000002E-2</v>
      </c>
      <c r="R124" s="228">
        <f>Q124*H124</f>
        <v>5.7000000000000002E-2</v>
      </c>
      <c r="S124" s="228">
        <v>0</v>
      </c>
      <c r="T124" s="229">
        <f>S124*H124</f>
        <v>0</v>
      </c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35"/>
      <c r="AE124" s="135"/>
      <c r="AR124" s="230" t="s">
        <v>116</v>
      </c>
      <c r="AT124" s="230" t="s">
        <v>114</v>
      </c>
      <c r="AU124" s="230" t="s">
        <v>83</v>
      </c>
      <c r="AY124" s="126" t="s">
        <v>113</v>
      </c>
      <c r="BE124" s="231" t="str">
        <f>IF(N124="základní",J124,0)</f>
        <v>z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26" t="s">
        <v>82</v>
      </c>
      <c r="BK124" s="231">
        <f>ROUND(I124*H124,2)</f>
        <v>0</v>
      </c>
      <c r="BL124" s="126" t="s">
        <v>116</v>
      </c>
      <c r="BM124" s="230" t="s">
        <v>149</v>
      </c>
    </row>
    <row r="125" spans="1:65" s="232" customFormat="1" x14ac:dyDescent="0.2">
      <c r="B125" s="233"/>
      <c r="D125" s="234" t="s">
        <v>117</v>
      </c>
      <c r="E125" s="235" t="s">
        <v>1</v>
      </c>
      <c r="F125" s="236" t="s">
        <v>82</v>
      </c>
      <c r="H125" s="237">
        <v>1</v>
      </c>
      <c r="I125" s="79"/>
      <c r="L125" s="233"/>
      <c r="M125" s="238"/>
      <c r="N125" s="239"/>
      <c r="O125" s="239"/>
      <c r="P125" s="239"/>
      <c r="Q125" s="239"/>
      <c r="R125" s="239"/>
      <c r="S125" s="239"/>
      <c r="T125" s="240"/>
      <c r="AT125" s="235" t="s">
        <v>117</v>
      </c>
      <c r="AU125" s="235" t="s">
        <v>83</v>
      </c>
      <c r="AV125" s="232" t="s">
        <v>83</v>
      </c>
      <c r="AW125" s="232" t="s">
        <v>32</v>
      </c>
      <c r="AX125" s="232" t="s">
        <v>82</v>
      </c>
      <c r="AY125" s="235" t="s">
        <v>113</v>
      </c>
    </row>
    <row r="126" spans="1:65" s="138" customFormat="1" ht="32.4" customHeight="1" x14ac:dyDescent="0.2">
      <c r="A126" s="135"/>
      <c r="B126" s="136"/>
      <c r="C126" s="218" t="s">
        <v>83</v>
      </c>
      <c r="D126" s="218" t="s">
        <v>114</v>
      </c>
      <c r="E126" s="219" t="s">
        <v>150</v>
      </c>
      <c r="F126" s="220" t="s">
        <v>151</v>
      </c>
      <c r="G126" s="221" t="s">
        <v>152</v>
      </c>
      <c r="H126" s="222">
        <v>1</v>
      </c>
      <c r="I126" s="78"/>
      <c r="J126" s="223">
        <f>ROUND(I126*H126,2)</f>
        <v>0</v>
      </c>
      <c r="K126" s="224"/>
      <c r="L126" s="136"/>
      <c r="M126" s="225" t="s">
        <v>1</v>
      </c>
      <c r="N126" s="226" t="s">
        <v>41</v>
      </c>
      <c r="O126" s="227"/>
      <c r="P126" s="228">
        <f>O126*H126</f>
        <v>0</v>
      </c>
      <c r="Q126" s="228">
        <v>21.35</v>
      </c>
      <c r="R126" s="228">
        <f>Q126*H126</f>
        <v>21.35</v>
      </c>
      <c r="S126" s="228">
        <v>0</v>
      </c>
      <c r="T126" s="229">
        <f>S126*H126</f>
        <v>0</v>
      </c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35"/>
      <c r="AE126" s="135"/>
      <c r="AR126" s="230" t="s">
        <v>116</v>
      </c>
      <c r="AT126" s="230" t="s">
        <v>114</v>
      </c>
      <c r="AU126" s="230" t="s">
        <v>83</v>
      </c>
      <c r="AY126" s="126" t="s">
        <v>113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26" t="s">
        <v>82</v>
      </c>
      <c r="BK126" s="231">
        <f>ROUND(I126*H126,2)</f>
        <v>0</v>
      </c>
      <c r="BL126" s="126" t="s">
        <v>116</v>
      </c>
      <c r="BM126" s="230" t="s">
        <v>153</v>
      </c>
    </row>
    <row r="127" spans="1:65" s="232" customFormat="1" x14ac:dyDescent="0.2">
      <c r="B127" s="233"/>
      <c r="D127" s="234" t="s">
        <v>117</v>
      </c>
      <c r="E127" s="235" t="s">
        <v>1</v>
      </c>
      <c r="F127" s="236" t="s">
        <v>82</v>
      </c>
      <c r="H127" s="237">
        <v>1</v>
      </c>
      <c r="I127" s="79"/>
      <c r="L127" s="233"/>
      <c r="M127" s="238"/>
      <c r="N127" s="239"/>
      <c r="O127" s="239"/>
      <c r="P127" s="239"/>
      <c r="Q127" s="239"/>
      <c r="R127" s="239"/>
      <c r="S127" s="239"/>
      <c r="T127" s="240"/>
      <c r="AT127" s="235" t="s">
        <v>117</v>
      </c>
      <c r="AU127" s="235" t="s">
        <v>83</v>
      </c>
      <c r="AV127" s="232" t="s">
        <v>83</v>
      </c>
      <c r="AW127" s="232" t="s">
        <v>32</v>
      </c>
      <c r="AX127" s="232" t="s">
        <v>82</v>
      </c>
      <c r="AY127" s="235" t="s">
        <v>113</v>
      </c>
    </row>
    <row r="128" spans="1:65" s="138" customFormat="1" ht="21.6" customHeight="1" x14ac:dyDescent="0.2">
      <c r="A128" s="135"/>
      <c r="B128" s="136"/>
      <c r="C128" s="218" t="s">
        <v>119</v>
      </c>
      <c r="D128" s="218" t="s">
        <v>114</v>
      </c>
      <c r="E128" s="219" t="s">
        <v>154</v>
      </c>
      <c r="F128" s="220" t="s">
        <v>155</v>
      </c>
      <c r="G128" s="221" t="s">
        <v>152</v>
      </c>
      <c r="H128" s="222">
        <v>1</v>
      </c>
      <c r="I128" s="78"/>
      <c r="J128" s="223">
        <f>ROUND(I128*H128,2)</f>
        <v>0</v>
      </c>
      <c r="K128" s="224"/>
      <c r="L128" s="136"/>
      <c r="M128" s="225" t="s">
        <v>1</v>
      </c>
      <c r="N128" s="226" t="s">
        <v>41</v>
      </c>
      <c r="O128" s="227"/>
      <c r="P128" s="228">
        <f>O128*H128</f>
        <v>0</v>
      </c>
      <c r="Q128" s="228">
        <v>11.13</v>
      </c>
      <c r="R128" s="228">
        <f>Q128*H128</f>
        <v>11.13</v>
      </c>
      <c r="S128" s="228">
        <v>0</v>
      </c>
      <c r="T128" s="229">
        <f>S128*H128</f>
        <v>0</v>
      </c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35"/>
      <c r="AE128" s="135"/>
      <c r="AR128" s="230" t="s">
        <v>116</v>
      </c>
      <c r="AT128" s="230" t="s">
        <v>114</v>
      </c>
      <c r="AU128" s="230" t="s">
        <v>83</v>
      </c>
      <c r="AY128" s="126" t="s">
        <v>113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26" t="s">
        <v>82</v>
      </c>
      <c r="BK128" s="231">
        <f>ROUND(I128*H128,2)</f>
        <v>0</v>
      </c>
      <c r="BL128" s="126" t="s">
        <v>116</v>
      </c>
      <c r="BM128" s="230" t="s">
        <v>156</v>
      </c>
    </row>
    <row r="129" spans="1:65" s="232" customFormat="1" x14ac:dyDescent="0.2">
      <c r="B129" s="233"/>
      <c r="D129" s="234" t="s">
        <v>117</v>
      </c>
      <c r="E129" s="235" t="s">
        <v>1</v>
      </c>
      <c r="F129" s="236" t="s">
        <v>82</v>
      </c>
      <c r="H129" s="237">
        <v>1</v>
      </c>
      <c r="I129" s="79"/>
      <c r="L129" s="233"/>
      <c r="M129" s="238"/>
      <c r="N129" s="239"/>
      <c r="O129" s="239"/>
      <c r="P129" s="239"/>
      <c r="Q129" s="239"/>
      <c r="R129" s="239"/>
      <c r="S129" s="239"/>
      <c r="T129" s="240"/>
      <c r="AT129" s="235" t="s">
        <v>117</v>
      </c>
      <c r="AU129" s="235" t="s">
        <v>83</v>
      </c>
      <c r="AV129" s="232" t="s">
        <v>83</v>
      </c>
      <c r="AW129" s="232" t="s">
        <v>32</v>
      </c>
      <c r="AX129" s="232" t="s">
        <v>82</v>
      </c>
      <c r="AY129" s="235" t="s">
        <v>113</v>
      </c>
    </row>
    <row r="130" spans="1:65" s="138" customFormat="1" ht="14.4" customHeight="1" x14ac:dyDescent="0.2">
      <c r="A130" s="135"/>
      <c r="B130" s="136"/>
      <c r="C130" s="218" t="s">
        <v>116</v>
      </c>
      <c r="D130" s="218" t="s">
        <v>114</v>
      </c>
      <c r="E130" s="219" t="s">
        <v>157</v>
      </c>
      <c r="F130" s="220" t="s">
        <v>158</v>
      </c>
      <c r="G130" s="221" t="s">
        <v>133</v>
      </c>
      <c r="H130" s="222">
        <v>1</v>
      </c>
      <c r="I130" s="78"/>
      <c r="J130" s="223">
        <f>ROUND(I130*H130,2)</f>
        <v>0</v>
      </c>
      <c r="K130" s="224"/>
      <c r="L130" s="136"/>
      <c r="M130" s="225" t="s">
        <v>1</v>
      </c>
      <c r="N130" s="226" t="s">
        <v>41</v>
      </c>
      <c r="O130" s="227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  <c r="AR130" s="230" t="s">
        <v>116</v>
      </c>
      <c r="AT130" s="230" t="s">
        <v>114</v>
      </c>
      <c r="AU130" s="230" t="s">
        <v>83</v>
      </c>
      <c r="AY130" s="126" t="s">
        <v>113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26" t="s">
        <v>82</v>
      </c>
      <c r="BK130" s="231">
        <f>ROUND(I130*H130,2)</f>
        <v>0</v>
      </c>
      <c r="BL130" s="126" t="s">
        <v>116</v>
      </c>
      <c r="BM130" s="230" t="s">
        <v>159</v>
      </c>
    </row>
    <row r="131" spans="1:65" s="232" customFormat="1" x14ac:dyDescent="0.2">
      <c r="B131" s="233"/>
      <c r="D131" s="234" t="s">
        <v>117</v>
      </c>
      <c r="E131" s="235" t="s">
        <v>1</v>
      </c>
      <c r="F131" s="236" t="s">
        <v>82</v>
      </c>
      <c r="H131" s="237">
        <v>1</v>
      </c>
      <c r="I131" s="79"/>
      <c r="L131" s="233"/>
      <c r="M131" s="238"/>
      <c r="N131" s="239"/>
      <c r="O131" s="239"/>
      <c r="P131" s="239"/>
      <c r="Q131" s="239"/>
      <c r="R131" s="239"/>
      <c r="S131" s="239"/>
      <c r="T131" s="240"/>
      <c r="AT131" s="235" t="s">
        <v>117</v>
      </c>
      <c r="AU131" s="235" t="s">
        <v>83</v>
      </c>
      <c r="AV131" s="232" t="s">
        <v>83</v>
      </c>
      <c r="AW131" s="232" t="s">
        <v>32</v>
      </c>
      <c r="AX131" s="232" t="s">
        <v>82</v>
      </c>
      <c r="AY131" s="235" t="s">
        <v>113</v>
      </c>
    </row>
    <row r="132" spans="1:65" s="138" customFormat="1" ht="14.4" customHeight="1" x14ac:dyDescent="0.2">
      <c r="A132" s="135"/>
      <c r="B132" s="136"/>
      <c r="C132" s="218" t="s">
        <v>120</v>
      </c>
      <c r="D132" s="218" t="s">
        <v>114</v>
      </c>
      <c r="E132" s="219" t="s">
        <v>160</v>
      </c>
      <c r="F132" s="220" t="s">
        <v>161</v>
      </c>
      <c r="G132" s="221" t="s">
        <v>133</v>
      </c>
      <c r="H132" s="222">
        <v>1</v>
      </c>
      <c r="I132" s="78"/>
      <c r="J132" s="223">
        <f>ROUND(I132*H132,2)</f>
        <v>0</v>
      </c>
      <c r="K132" s="224"/>
      <c r="L132" s="136"/>
      <c r="M132" s="225" t="s">
        <v>1</v>
      </c>
      <c r="N132" s="226" t="s">
        <v>41</v>
      </c>
      <c r="O132" s="227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135"/>
      <c r="V132" s="135"/>
      <c r="W132" s="135"/>
      <c r="X132" s="135"/>
      <c r="Y132" s="135"/>
      <c r="Z132" s="135"/>
      <c r="AA132" s="135"/>
      <c r="AB132" s="135"/>
      <c r="AC132" s="135"/>
      <c r="AD132" s="135"/>
      <c r="AE132" s="135"/>
      <c r="AR132" s="230" t="s">
        <v>116</v>
      </c>
      <c r="AT132" s="230" t="s">
        <v>114</v>
      </c>
      <c r="AU132" s="230" t="s">
        <v>83</v>
      </c>
      <c r="AY132" s="126" t="s">
        <v>113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26" t="s">
        <v>82</v>
      </c>
      <c r="BK132" s="231">
        <f>ROUND(I132*H132,2)</f>
        <v>0</v>
      </c>
      <c r="BL132" s="126" t="s">
        <v>116</v>
      </c>
      <c r="BM132" s="230" t="s">
        <v>162</v>
      </c>
    </row>
    <row r="133" spans="1:65" s="232" customFormat="1" x14ac:dyDescent="0.2">
      <c r="B133" s="233"/>
      <c r="D133" s="234" t="s">
        <v>117</v>
      </c>
      <c r="E133" s="235" t="s">
        <v>1</v>
      </c>
      <c r="F133" s="236" t="s">
        <v>82</v>
      </c>
      <c r="H133" s="237">
        <v>1</v>
      </c>
      <c r="I133" s="79"/>
      <c r="L133" s="233"/>
      <c r="M133" s="238"/>
      <c r="N133" s="239"/>
      <c r="O133" s="239"/>
      <c r="P133" s="239"/>
      <c r="Q133" s="239"/>
      <c r="R133" s="239"/>
      <c r="S133" s="239"/>
      <c r="T133" s="240"/>
      <c r="AT133" s="235" t="s">
        <v>117</v>
      </c>
      <c r="AU133" s="235" t="s">
        <v>83</v>
      </c>
      <c r="AV133" s="232" t="s">
        <v>83</v>
      </c>
      <c r="AW133" s="232" t="s">
        <v>32</v>
      </c>
      <c r="AX133" s="232" t="s">
        <v>82</v>
      </c>
      <c r="AY133" s="235" t="s">
        <v>113</v>
      </c>
    </row>
    <row r="134" spans="1:65" s="138" customFormat="1" ht="14.4" customHeight="1" x14ac:dyDescent="0.2">
      <c r="A134" s="135"/>
      <c r="B134" s="136"/>
      <c r="C134" s="218" t="s">
        <v>121</v>
      </c>
      <c r="D134" s="218" t="s">
        <v>114</v>
      </c>
      <c r="E134" s="219" t="s">
        <v>163</v>
      </c>
      <c r="F134" s="220" t="s">
        <v>164</v>
      </c>
      <c r="G134" s="221" t="s">
        <v>133</v>
      </c>
      <c r="H134" s="222">
        <v>1</v>
      </c>
      <c r="I134" s="78"/>
      <c r="J134" s="223">
        <f>ROUND(I134*H134,2)</f>
        <v>0</v>
      </c>
      <c r="K134" s="224"/>
      <c r="L134" s="136"/>
      <c r="M134" s="225" t="s">
        <v>1</v>
      </c>
      <c r="N134" s="226" t="s">
        <v>41</v>
      </c>
      <c r="O134" s="227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135"/>
      <c r="V134" s="135"/>
      <c r="W134" s="135"/>
      <c r="X134" s="135"/>
      <c r="Y134" s="135"/>
      <c r="Z134" s="135"/>
      <c r="AA134" s="135"/>
      <c r="AB134" s="135"/>
      <c r="AC134" s="135"/>
      <c r="AD134" s="135"/>
      <c r="AE134" s="135"/>
      <c r="AR134" s="230" t="s">
        <v>116</v>
      </c>
      <c r="AT134" s="230" t="s">
        <v>114</v>
      </c>
      <c r="AU134" s="230" t="s">
        <v>83</v>
      </c>
      <c r="AY134" s="126" t="s">
        <v>113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26" t="s">
        <v>82</v>
      </c>
      <c r="BK134" s="231">
        <f>ROUND(I134*H134,2)</f>
        <v>0</v>
      </c>
      <c r="BL134" s="126" t="s">
        <v>116</v>
      </c>
      <c r="BM134" s="230" t="s">
        <v>165</v>
      </c>
    </row>
    <row r="135" spans="1:65" s="232" customFormat="1" x14ac:dyDescent="0.2">
      <c r="B135" s="233"/>
      <c r="D135" s="234" t="s">
        <v>117</v>
      </c>
      <c r="E135" s="235" t="s">
        <v>1</v>
      </c>
      <c r="F135" s="236" t="s">
        <v>82</v>
      </c>
      <c r="H135" s="237">
        <v>1</v>
      </c>
      <c r="I135" s="79"/>
      <c r="L135" s="233"/>
      <c r="M135" s="238"/>
      <c r="N135" s="239"/>
      <c r="O135" s="239"/>
      <c r="P135" s="239"/>
      <c r="Q135" s="239"/>
      <c r="R135" s="239"/>
      <c r="S135" s="239"/>
      <c r="T135" s="240"/>
      <c r="AT135" s="235" t="s">
        <v>117</v>
      </c>
      <c r="AU135" s="235" t="s">
        <v>83</v>
      </c>
      <c r="AV135" s="232" t="s">
        <v>83</v>
      </c>
      <c r="AW135" s="232" t="s">
        <v>32</v>
      </c>
      <c r="AX135" s="232" t="s">
        <v>82</v>
      </c>
      <c r="AY135" s="235" t="s">
        <v>113</v>
      </c>
    </row>
    <row r="136" spans="1:65" s="138" customFormat="1" ht="21.6" customHeight="1" x14ac:dyDescent="0.2">
      <c r="A136" s="135"/>
      <c r="B136" s="136"/>
      <c r="C136" s="241" t="s">
        <v>122</v>
      </c>
      <c r="D136" s="241" t="s">
        <v>123</v>
      </c>
      <c r="E136" s="242" t="s">
        <v>166</v>
      </c>
      <c r="F136" s="243" t="s">
        <v>167</v>
      </c>
      <c r="G136" s="244" t="s">
        <v>133</v>
      </c>
      <c r="H136" s="245">
        <v>1</v>
      </c>
      <c r="I136" s="81"/>
      <c r="J136" s="246">
        <f>ROUND(I136*H136,2)</f>
        <v>0</v>
      </c>
      <c r="K136" s="247"/>
      <c r="L136" s="248"/>
      <c r="M136" s="249" t="s">
        <v>1</v>
      </c>
      <c r="N136" s="250" t="s">
        <v>41</v>
      </c>
      <c r="O136" s="227"/>
      <c r="P136" s="228">
        <f>O136*H136</f>
        <v>0</v>
      </c>
      <c r="Q136" s="228">
        <v>0.254</v>
      </c>
      <c r="R136" s="228">
        <f>Q136*H136</f>
        <v>0.254</v>
      </c>
      <c r="S136" s="228">
        <v>0</v>
      </c>
      <c r="T136" s="229">
        <f>S136*H136</f>
        <v>0</v>
      </c>
      <c r="U136" s="135"/>
      <c r="V136" s="135"/>
      <c r="W136" s="135"/>
      <c r="X136" s="135"/>
      <c r="Y136" s="135"/>
      <c r="Z136" s="135"/>
      <c r="AA136" s="135"/>
      <c r="AB136" s="135"/>
      <c r="AC136" s="135"/>
      <c r="AD136" s="135"/>
      <c r="AE136" s="135"/>
      <c r="AR136" s="230" t="s">
        <v>125</v>
      </c>
      <c r="AT136" s="230" t="s">
        <v>123</v>
      </c>
      <c r="AU136" s="230" t="s">
        <v>83</v>
      </c>
      <c r="AY136" s="126" t="s">
        <v>113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26" t="s">
        <v>82</v>
      </c>
      <c r="BK136" s="231">
        <f>ROUND(I136*H136,2)</f>
        <v>0</v>
      </c>
      <c r="BL136" s="126" t="s">
        <v>116</v>
      </c>
      <c r="BM136" s="230" t="s">
        <v>168</v>
      </c>
    </row>
    <row r="137" spans="1:65" s="232" customFormat="1" x14ac:dyDescent="0.2">
      <c r="B137" s="233"/>
      <c r="D137" s="234" t="s">
        <v>117</v>
      </c>
      <c r="E137" s="235" t="s">
        <v>1</v>
      </c>
      <c r="F137" s="236" t="s">
        <v>82</v>
      </c>
      <c r="H137" s="237">
        <v>1</v>
      </c>
      <c r="I137" s="79"/>
      <c r="L137" s="233"/>
      <c r="M137" s="238"/>
      <c r="N137" s="239"/>
      <c r="O137" s="239"/>
      <c r="P137" s="239"/>
      <c r="Q137" s="239"/>
      <c r="R137" s="239"/>
      <c r="S137" s="239"/>
      <c r="T137" s="240"/>
      <c r="AT137" s="235" t="s">
        <v>117</v>
      </c>
      <c r="AU137" s="235" t="s">
        <v>83</v>
      </c>
      <c r="AV137" s="232" t="s">
        <v>83</v>
      </c>
      <c r="AW137" s="232" t="s">
        <v>32</v>
      </c>
      <c r="AX137" s="232" t="s">
        <v>82</v>
      </c>
      <c r="AY137" s="235" t="s">
        <v>113</v>
      </c>
    </row>
    <row r="138" spans="1:65" s="138" customFormat="1" ht="21.6" customHeight="1" x14ac:dyDescent="0.2">
      <c r="A138" s="135"/>
      <c r="B138" s="136"/>
      <c r="C138" s="241" t="s">
        <v>125</v>
      </c>
      <c r="D138" s="241" t="s">
        <v>123</v>
      </c>
      <c r="E138" s="242" t="s">
        <v>169</v>
      </c>
      <c r="F138" s="243" t="s">
        <v>170</v>
      </c>
      <c r="G138" s="244" t="s">
        <v>133</v>
      </c>
      <c r="H138" s="245">
        <v>1</v>
      </c>
      <c r="I138" s="81"/>
      <c r="J138" s="246">
        <f>ROUND(I138*H138,2)</f>
        <v>0</v>
      </c>
      <c r="K138" s="247"/>
      <c r="L138" s="248"/>
      <c r="M138" s="249" t="s">
        <v>1</v>
      </c>
      <c r="N138" s="250" t="s">
        <v>41</v>
      </c>
      <c r="O138" s="227"/>
      <c r="P138" s="228">
        <f>O138*H138</f>
        <v>0</v>
      </c>
      <c r="Q138" s="228">
        <v>0.58499999999999996</v>
      </c>
      <c r="R138" s="228">
        <f>Q138*H138</f>
        <v>0.58499999999999996</v>
      </c>
      <c r="S138" s="228">
        <v>0</v>
      </c>
      <c r="T138" s="229">
        <f>S138*H138</f>
        <v>0</v>
      </c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  <c r="AR138" s="230" t="s">
        <v>125</v>
      </c>
      <c r="AT138" s="230" t="s">
        <v>123</v>
      </c>
      <c r="AU138" s="230" t="s">
        <v>83</v>
      </c>
      <c r="AY138" s="126" t="s">
        <v>113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26" t="s">
        <v>82</v>
      </c>
      <c r="BK138" s="231">
        <f>ROUND(I138*H138,2)</f>
        <v>0</v>
      </c>
      <c r="BL138" s="126" t="s">
        <v>116</v>
      </c>
      <c r="BM138" s="230" t="s">
        <v>171</v>
      </c>
    </row>
    <row r="139" spans="1:65" s="232" customFormat="1" x14ac:dyDescent="0.2">
      <c r="B139" s="233"/>
      <c r="D139" s="234" t="s">
        <v>117</v>
      </c>
      <c r="E139" s="235" t="s">
        <v>1</v>
      </c>
      <c r="F139" s="236" t="s">
        <v>82</v>
      </c>
      <c r="H139" s="237">
        <v>1</v>
      </c>
      <c r="I139" s="79"/>
      <c r="L139" s="233"/>
      <c r="M139" s="238"/>
      <c r="N139" s="239"/>
      <c r="O139" s="239"/>
      <c r="P139" s="239"/>
      <c r="Q139" s="239"/>
      <c r="R139" s="239"/>
      <c r="S139" s="239"/>
      <c r="T139" s="240"/>
      <c r="AT139" s="235" t="s">
        <v>117</v>
      </c>
      <c r="AU139" s="235" t="s">
        <v>83</v>
      </c>
      <c r="AV139" s="232" t="s">
        <v>83</v>
      </c>
      <c r="AW139" s="232" t="s">
        <v>32</v>
      </c>
      <c r="AX139" s="232" t="s">
        <v>82</v>
      </c>
      <c r="AY139" s="235" t="s">
        <v>113</v>
      </c>
    </row>
    <row r="140" spans="1:65" s="205" customFormat="1" ht="22.95" customHeight="1" x14ac:dyDescent="0.25">
      <c r="B140" s="206"/>
      <c r="D140" s="207" t="s">
        <v>75</v>
      </c>
      <c r="E140" s="216" t="s">
        <v>116</v>
      </c>
      <c r="F140" s="216" t="s">
        <v>126</v>
      </c>
      <c r="I140" s="77"/>
      <c r="J140" s="217">
        <f>BK140</f>
        <v>0</v>
      </c>
      <c r="L140" s="206"/>
      <c r="M140" s="210"/>
      <c r="N140" s="211"/>
      <c r="O140" s="211"/>
      <c r="P140" s="212">
        <f>SUM(P141:P143)</f>
        <v>0</v>
      </c>
      <c r="Q140" s="211"/>
      <c r="R140" s="212">
        <f>SUM(R141:R143)</f>
        <v>0</v>
      </c>
      <c r="S140" s="211"/>
      <c r="T140" s="213">
        <f>SUM(T141:T143)</f>
        <v>0</v>
      </c>
      <c r="AR140" s="207" t="s">
        <v>82</v>
      </c>
      <c r="AT140" s="214" t="s">
        <v>75</v>
      </c>
      <c r="AU140" s="214" t="s">
        <v>82</v>
      </c>
      <c r="AY140" s="207" t="s">
        <v>113</v>
      </c>
      <c r="BK140" s="215">
        <f>SUM(BK141:BK143)</f>
        <v>0</v>
      </c>
    </row>
    <row r="141" spans="1:65" s="138" customFormat="1" ht="21.6" customHeight="1" x14ac:dyDescent="0.2">
      <c r="A141" s="135"/>
      <c r="B141" s="136"/>
      <c r="C141" s="218" t="s">
        <v>129</v>
      </c>
      <c r="D141" s="218" t="s">
        <v>114</v>
      </c>
      <c r="E141" s="219" t="s">
        <v>127</v>
      </c>
      <c r="F141" s="220" t="s">
        <v>128</v>
      </c>
      <c r="G141" s="221" t="s">
        <v>115</v>
      </c>
      <c r="H141" s="222">
        <v>4.12</v>
      </c>
      <c r="I141" s="78"/>
      <c r="J141" s="223">
        <f>ROUND(I141*H141,2)</f>
        <v>0</v>
      </c>
      <c r="K141" s="224"/>
      <c r="L141" s="136"/>
      <c r="M141" s="225" t="s">
        <v>1</v>
      </c>
      <c r="N141" s="226" t="s">
        <v>41</v>
      </c>
      <c r="O141" s="227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135"/>
      <c r="V141" s="135"/>
      <c r="W141" s="135"/>
      <c r="X141" s="135"/>
      <c r="Y141" s="135"/>
      <c r="Z141" s="135"/>
      <c r="AA141" s="135"/>
      <c r="AB141" s="135"/>
      <c r="AC141" s="135"/>
      <c r="AD141" s="135"/>
      <c r="AE141" s="135"/>
      <c r="AR141" s="230" t="s">
        <v>116</v>
      </c>
      <c r="AT141" s="230" t="s">
        <v>114</v>
      </c>
      <c r="AU141" s="230" t="s">
        <v>83</v>
      </c>
      <c r="AY141" s="126" t="s">
        <v>113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26" t="s">
        <v>82</v>
      </c>
      <c r="BK141" s="231">
        <f>ROUND(I141*H141,2)</f>
        <v>0</v>
      </c>
      <c r="BL141" s="126" t="s">
        <v>116</v>
      </c>
      <c r="BM141" s="230" t="s">
        <v>172</v>
      </c>
    </row>
    <row r="142" spans="1:65" s="232" customFormat="1" x14ac:dyDescent="0.2">
      <c r="B142" s="233"/>
      <c r="D142" s="234" t="s">
        <v>117</v>
      </c>
      <c r="E142" s="235" t="s">
        <v>1</v>
      </c>
      <c r="F142" s="236" t="s">
        <v>173</v>
      </c>
      <c r="H142" s="237">
        <v>4.12</v>
      </c>
      <c r="I142" s="79"/>
      <c r="L142" s="233"/>
      <c r="M142" s="238"/>
      <c r="N142" s="239"/>
      <c r="O142" s="239"/>
      <c r="P142" s="239"/>
      <c r="Q142" s="239"/>
      <c r="R142" s="239"/>
      <c r="S142" s="239"/>
      <c r="T142" s="240"/>
      <c r="AT142" s="235" t="s">
        <v>117</v>
      </c>
      <c r="AU142" s="235" t="s">
        <v>83</v>
      </c>
      <c r="AV142" s="232" t="s">
        <v>83</v>
      </c>
      <c r="AW142" s="232" t="s">
        <v>32</v>
      </c>
      <c r="AX142" s="232" t="s">
        <v>76</v>
      </c>
      <c r="AY142" s="235" t="s">
        <v>113</v>
      </c>
    </row>
    <row r="143" spans="1:65" s="251" customFormat="1" x14ac:dyDescent="0.2">
      <c r="B143" s="252"/>
      <c r="D143" s="234" t="s">
        <v>117</v>
      </c>
      <c r="E143" s="253" t="s">
        <v>87</v>
      </c>
      <c r="F143" s="254" t="s">
        <v>118</v>
      </c>
      <c r="H143" s="255">
        <v>4.12</v>
      </c>
      <c r="I143" s="80"/>
      <c r="L143" s="252"/>
      <c r="M143" s="256"/>
      <c r="N143" s="257"/>
      <c r="O143" s="257"/>
      <c r="P143" s="257"/>
      <c r="Q143" s="257"/>
      <c r="R143" s="257"/>
      <c r="S143" s="257"/>
      <c r="T143" s="258"/>
      <c r="AT143" s="253" t="s">
        <v>117</v>
      </c>
      <c r="AU143" s="253" t="s">
        <v>83</v>
      </c>
      <c r="AV143" s="251" t="s">
        <v>116</v>
      </c>
      <c r="AW143" s="251" t="s">
        <v>32</v>
      </c>
      <c r="AX143" s="251" t="s">
        <v>82</v>
      </c>
      <c r="AY143" s="253" t="s">
        <v>113</v>
      </c>
    </row>
    <row r="144" spans="1:65" s="205" customFormat="1" ht="22.95" customHeight="1" x14ac:dyDescent="0.25">
      <c r="B144" s="206"/>
      <c r="D144" s="207" t="s">
        <v>75</v>
      </c>
      <c r="E144" s="216" t="s">
        <v>125</v>
      </c>
      <c r="F144" s="216" t="s">
        <v>131</v>
      </c>
      <c r="I144" s="77"/>
      <c r="J144" s="217">
        <f>BK144</f>
        <v>0</v>
      </c>
      <c r="L144" s="206"/>
      <c r="M144" s="210"/>
      <c r="N144" s="211"/>
      <c r="O144" s="211"/>
      <c r="P144" s="212">
        <f>SUM(P145:P152)</f>
        <v>0</v>
      </c>
      <c r="Q144" s="211"/>
      <c r="R144" s="212">
        <f>SUM(R145:R152)</f>
        <v>0.41924700000000004</v>
      </c>
      <c r="S144" s="211"/>
      <c r="T144" s="213">
        <f>SUM(T145:T152)</f>
        <v>0</v>
      </c>
      <c r="AR144" s="207" t="s">
        <v>82</v>
      </c>
      <c r="AT144" s="214" t="s">
        <v>75</v>
      </c>
      <c r="AU144" s="214" t="s">
        <v>82</v>
      </c>
      <c r="AY144" s="207" t="s">
        <v>113</v>
      </c>
      <c r="BK144" s="215">
        <f>SUM(BK145:BK152)</f>
        <v>0</v>
      </c>
    </row>
    <row r="145" spans="1:65" s="138" customFormat="1" ht="21.6" customHeight="1" x14ac:dyDescent="0.2">
      <c r="A145" s="135"/>
      <c r="B145" s="136"/>
      <c r="C145" s="218" t="s">
        <v>130</v>
      </c>
      <c r="D145" s="218" t="s">
        <v>114</v>
      </c>
      <c r="E145" s="219" t="s">
        <v>137</v>
      </c>
      <c r="F145" s="220" t="s">
        <v>138</v>
      </c>
      <c r="G145" s="221" t="s">
        <v>139</v>
      </c>
      <c r="H145" s="222">
        <v>2</v>
      </c>
      <c r="I145" s="78"/>
      <c r="J145" s="223">
        <f>ROUND(I145*H145,2)</f>
        <v>0</v>
      </c>
      <c r="K145" s="224"/>
      <c r="L145" s="136"/>
      <c r="M145" s="225" t="s">
        <v>1</v>
      </c>
      <c r="N145" s="226" t="s">
        <v>41</v>
      </c>
      <c r="O145" s="227"/>
      <c r="P145" s="228">
        <f>O145*H145</f>
        <v>0</v>
      </c>
      <c r="Q145" s="228">
        <v>1.0000000000000001E-5</v>
      </c>
      <c r="R145" s="228">
        <f>Q145*H145</f>
        <v>2.0000000000000002E-5</v>
      </c>
      <c r="S145" s="228">
        <v>0</v>
      </c>
      <c r="T145" s="229">
        <f>S145*H145</f>
        <v>0</v>
      </c>
      <c r="U145" s="135"/>
      <c r="V145" s="135"/>
      <c r="W145" s="135"/>
      <c r="X145" s="135"/>
      <c r="Y145" s="135"/>
      <c r="Z145" s="135"/>
      <c r="AA145" s="135"/>
      <c r="AB145" s="135"/>
      <c r="AC145" s="135"/>
      <c r="AD145" s="135"/>
      <c r="AE145" s="135"/>
      <c r="AR145" s="230" t="s">
        <v>116</v>
      </c>
      <c r="AT145" s="230" t="s">
        <v>114</v>
      </c>
      <c r="AU145" s="230" t="s">
        <v>83</v>
      </c>
      <c r="AY145" s="126" t="s">
        <v>113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26" t="s">
        <v>82</v>
      </c>
      <c r="BK145" s="231">
        <f>ROUND(I145*H145,2)</f>
        <v>0</v>
      </c>
      <c r="BL145" s="126" t="s">
        <v>116</v>
      </c>
      <c r="BM145" s="230" t="s">
        <v>174</v>
      </c>
    </row>
    <row r="146" spans="1:65" s="232" customFormat="1" x14ac:dyDescent="0.2">
      <c r="B146" s="233"/>
      <c r="D146" s="234" t="s">
        <v>117</v>
      </c>
      <c r="E146" s="235" t="s">
        <v>1</v>
      </c>
      <c r="F146" s="236" t="s">
        <v>83</v>
      </c>
      <c r="H146" s="237">
        <v>2</v>
      </c>
      <c r="I146" s="79"/>
      <c r="L146" s="233"/>
      <c r="M146" s="238"/>
      <c r="N146" s="239"/>
      <c r="O146" s="239"/>
      <c r="P146" s="239"/>
      <c r="Q146" s="239"/>
      <c r="R146" s="239"/>
      <c r="S146" s="239"/>
      <c r="T146" s="240"/>
      <c r="AT146" s="235" t="s">
        <v>117</v>
      </c>
      <c r="AU146" s="235" t="s">
        <v>83</v>
      </c>
      <c r="AV146" s="232" t="s">
        <v>83</v>
      </c>
      <c r="AW146" s="232" t="s">
        <v>32</v>
      </c>
      <c r="AX146" s="232" t="s">
        <v>82</v>
      </c>
      <c r="AY146" s="235" t="s">
        <v>113</v>
      </c>
    </row>
    <row r="147" spans="1:65" s="138" customFormat="1" ht="21.6" customHeight="1" x14ac:dyDescent="0.2">
      <c r="A147" s="135"/>
      <c r="B147" s="136"/>
      <c r="C147" s="241" t="s">
        <v>132</v>
      </c>
      <c r="D147" s="241" t="s">
        <v>123</v>
      </c>
      <c r="E147" s="242" t="s">
        <v>140</v>
      </c>
      <c r="F147" s="243" t="s">
        <v>141</v>
      </c>
      <c r="G147" s="244" t="s">
        <v>139</v>
      </c>
      <c r="H147" s="245">
        <v>2.0299999999999998</v>
      </c>
      <c r="I147" s="81"/>
      <c r="J147" s="246">
        <f>ROUND(I147*H147,2)</f>
        <v>0</v>
      </c>
      <c r="K147" s="247"/>
      <c r="L147" s="248"/>
      <c r="M147" s="249" t="s">
        <v>1</v>
      </c>
      <c r="N147" s="250" t="s">
        <v>41</v>
      </c>
      <c r="O147" s="227"/>
      <c r="P147" s="228">
        <f>O147*H147</f>
        <v>0</v>
      </c>
      <c r="Q147" s="228">
        <v>2.8999999999999998E-3</v>
      </c>
      <c r="R147" s="228">
        <f>Q147*H147</f>
        <v>5.886999999999999E-3</v>
      </c>
      <c r="S147" s="228">
        <v>0</v>
      </c>
      <c r="T147" s="229">
        <f>S147*H147</f>
        <v>0</v>
      </c>
      <c r="U147" s="135"/>
      <c r="V147" s="135"/>
      <c r="W147" s="135"/>
      <c r="X147" s="135"/>
      <c r="Y147" s="135"/>
      <c r="Z147" s="135"/>
      <c r="AA147" s="135"/>
      <c r="AB147" s="135"/>
      <c r="AC147" s="135"/>
      <c r="AD147" s="135"/>
      <c r="AE147" s="135"/>
      <c r="AR147" s="230" t="s">
        <v>125</v>
      </c>
      <c r="AT147" s="230" t="s">
        <v>123</v>
      </c>
      <c r="AU147" s="230" t="s">
        <v>83</v>
      </c>
      <c r="AY147" s="126" t="s">
        <v>113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26" t="s">
        <v>82</v>
      </c>
      <c r="BK147" s="231">
        <f>ROUND(I147*H147,2)</f>
        <v>0</v>
      </c>
      <c r="BL147" s="126" t="s">
        <v>116</v>
      </c>
      <c r="BM147" s="230" t="s">
        <v>175</v>
      </c>
    </row>
    <row r="148" spans="1:65" s="232" customFormat="1" x14ac:dyDescent="0.2">
      <c r="B148" s="233"/>
      <c r="D148" s="234" t="s">
        <v>117</v>
      </c>
      <c r="E148" s="235" t="s">
        <v>1</v>
      </c>
      <c r="F148" s="236" t="s">
        <v>176</v>
      </c>
      <c r="H148" s="237">
        <v>2.0299999999999998</v>
      </c>
      <c r="I148" s="79"/>
      <c r="L148" s="233"/>
      <c r="M148" s="238"/>
      <c r="N148" s="239"/>
      <c r="O148" s="239"/>
      <c r="P148" s="239"/>
      <c r="Q148" s="239"/>
      <c r="R148" s="239"/>
      <c r="S148" s="239"/>
      <c r="T148" s="240"/>
      <c r="AT148" s="235" t="s">
        <v>117</v>
      </c>
      <c r="AU148" s="235" t="s">
        <v>83</v>
      </c>
      <c r="AV148" s="232" t="s">
        <v>83</v>
      </c>
      <c r="AW148" s="232" t="s">
        <v>32</v>
      </c>
      <c r="AX148" s="232" t="s">
        <v>82</v>
      </c>
      <c r="AY148" s="235" t="s">
        <v>113</v>
      </c>
    </row>
    <row r="149" spans="1:65" s="138" customFormat="1" ht="21.6" customHeight="1" x14ac:dyDescent="0.2">
      <c r="A149" s="135"/>
      <c r="B149" s="136"/>
      <c r="C149" s="218" t="s">
        <v>134</v>
      </c>
      <c r="D149" s="218" t="s">
        <v>114</v>
      </c>
      <c r="E149" s="219" t="s">
        <v>177</v>
      </c>
      <c r="F149" s="220" t="s">
        <v>178</v>
      </c>
      <c r="G149" s="221" t="s">
        <v>133</v>
      </c>
      <c r="H149" s="222">
        <v>1</v>
      </c>
      <c r="I149" s="78"/>
      <c r="J149" s="223">
        <f>ROUND(I149*H149,2)</f>
        <v>0</v>
      </c>
      <c r="K149" s="224"/>
      <c r="L149" s="136"/>
      <c r="M149" s="225" t="s">
        <v>1</v>
      </c>
      <c r="N149" s="226" t="s">
        <v>41</v>
      </c>
      <c r="O149" s="227"/>
      <c r="P149" s="228">
        <f>O149*H149</f>
        <v>0</v>
      </c>
      <c r="Q149" s="228">
        <v>0.21734000000000001</v>
      </c>
      <c r="R149" s="228">
        <f>Q149*H149</f>
        <v>0.21734000000000001</v>
      </c>
      <c r="S149" s="228">
        <v>0</v>
      </c>
      <c r="T149" s="229">
        <f>S149*H149</f>
        <v>0</v>
      </c>
      <c r="U149" s="135"/>
      <c r="V149" s="135"/>
      <c r="W149" s="135"/>
      <c r="X149" s="135"/>
      <c r="Y149" s="135"/>
      <c r="Z149" s="135"/>
      <c r="AA149" s="135"/>
      <c r="AB149" s="135"/>
      <c r="AC149" s="135"/>
      <c r="AD149" s="135"/>
      <c r="AE149" s="135"/>
      <c r="AR149" s="230" t="s">
        <v>116</v>
      </c>
      <c r="AT149" s="230" t="s">
        <v>114</v>
      </c>
      <c r="AU149" s="230" t="s">
        <v>83</v>
      </c>
      <c r="AY149" s="126" t="s">
        <v>113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26" t="s">
        <v>82</v>
      </c>
      <c r="BK149" s="231">
        <f>ROUND(I149*H149,2)</f>
        <v>0</v>
      </c>
      <c r="BL149" s="126" t="s">
        <v>116</v>
      </c>
      <c r="BM149" s="230" t="s">
        <v>179</v>
      </c>
    </row>
    <row r="150" spans="1:65" s="232" customFormat="1" x14ac:dyDescent="0.2">
      <c r="B150" s="233"/>
      <c r="D150" s="234" t="s">
        <v>117</v>
      </c>
      <c r="E150" s="235" t="s">
        <v>1</v>
      </c>
      <c r="F150" s="236" t="s">
        <v>82</v>
      </c>
      <c r="H150" s="237">
        <v>1</v>
      </c>
      <c r="I150" s="79"/>
      <c r="L150" s="233"/>
      <c r="M150" s="238"/>
      <c r="N150" s="239"/>
      <c r="O150" s="239"/>
      <c r="P150" s="239"/>
      <c r="Q150" s="239"/>
      <c r="R150" s="239"/>
      <c r="S150" s="239"/>
      <c r="T150" s="240"/>
      <c r="AT150" s="235" t="s">
        <v>117</v>
      </c>
      <c r="AU150" s="235" t="s">
        <v>83</v>
      </c>
      <c r="AV150" s="232" t="s">
        <v>83</v>
      </c>
      <c r="AW150" s="232" t="s">
        <v>32</v>
      </c>
      <c r="AX150" s="232" t="s">
        <v>82</v>
      </c>
      <c r="AY150" s="235" t="s">
        <v>113</v>
      </c>
    </row>
    <row r="151" spans="1:65" s="138" customFormat="1" ht="21.6" customHeight="1" x14ac:dyDescent="0.2">
      <c r="A151" s="135"/>
      <c r="B151" s="136"/>
      <c r="C151" s="241" t="s">
        <v>135</v>
      </c>
      <c r="D151" s="241" t="s">
        <v>123</v>
      </c>
      <c r="E151" s="242" t="s">
        <v>180</v>
      </c>
      <c r="F151" s="243" t="s">
        <v>181</v>
      </c>
      <c r="G151" s="244" t="s">
        <v>133</v>
      </c>
      <c r="H151" s="245">
        <v>1</v>
      </c>
      <c r="I151" s="81"/>
      <c r="J151" s="246">
        <f>ROUND(I151*H151,2)</f>
        <v>0</v>
      </c>
      <c r="K151" s="247"/>
      <c r="L151" s="248"/>
      <c r="M151" s="249" t="s">
        <v>1</v>
      </c>
      <c r="N151" s="250" t="s">
        <v>41</v>
      </c>
      <c r="O151" s="227"/>
      <c r="P151" s="228">
        <f>O151*H151</f>
        <v>0</v>
      </c>
      <c r="Q151" s="228">
        <v>0.19600000000000001</v>
      </c>
      <c r="R151" s="228">
        <f>Q151*H151</f>
        <v>0.19600000000000001</v>
      </c>
      <c r="S151" s="228">
        <v>0</v>
      </c>
      <c r="T151" s="229">
        <f>S151*H151</f>
        <v>0</v>
      </c>
      <c r="U151" s="135"/>
      <c r="V151" s="135"/>
      <c r="W151" s="135"/>
      <c r="X151" s="135"/>
      <c r="Y151" s="135"/>
      <c r="Z151" s="135"/>
      <c r="AA151" s="135"/>
      <c r="AB151" s="135"/>
      <c r="AC151" s="135"/>
      <c r="AD151" s="135"/>
      <c r="AE151" s="135"/>
      <c r="AR151" s="230" t="s">
        <v>125</v>
      </c>
      <c r="AT151" s="230" t="s">
        <v>123</v>
      </c>
      <c r="AU151" s="230" t="s">
        <v>83</v>
      </c>
      <c r="AY151" s="126" t="s">
        <v>113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26" t="s">
        <v>82</v>
      </c>
      <c r="BK151" s="231">
        <f>ROUND(I151*H151,2)</f>
        <v>0</v>
      </c>
      <c r="BL151" s="126" t="s">
        <v>116</v>
      </c>
      <c r="BM151" s="230" t="s">
        <v>182</v>
      </c>
    </row>
    <row r="152" spans="1:65" s="232" customFormat="1" x14ac:dyDescent="0.2">
      <c r="B152" s="233"/>
      <c r="D152" s="234" t="s">
        <v>117</v>
      </c>
      <c r="E152" s="235" t="s">
        <v>1</v>
      </c>
      <c r="F152" s="236" t="s">
        <v>82</v>
      </c>
      <c r="H152" s="237">
        <v>1</v>
      </c>
      <c r="I152" s="79"/>
      <c r="L152" s="233"/>
      <c r="M152" s="238"/>
      <c r="N152" s="239"/>
      <c r="O152" s="239"/>
      <c r="P152" s="239"/>
      <c r="Q152" s="239"/>
      <c r="R152" s="239"/>
      <c r="S152" s="239"/>
      <c r="T152" s="240"/>
      <c r="AT152" s="235" t="s">
        <v>117</v>
      </c>
      <c r="AU152" s="235" t="s">
        <v>83</v>
      </c>
      <c r="AV152" s="232" t="s">
        <v>83</v>
      </c>
      <c r="AW152" s="232" t="s">
        <v>32</v>
      </c>
      <c r="AX152" s="232" t="s">
        <v>82</v>
      </c>
      <c r="AY152" s="235" t="s">
        <v>113</v>
      </c>
    </row>
    <row r="153" spans="1:65" s="205" customFormat="1" ht="22.95" customHeight="1" x14ac:dyDescent="0.25">
      <c r="B153" s="206"/>
      <c r="D153" s="207" t="s">
        <v>75</v>
      </c>
      <c r="E153" s="216" t="s">
        <v>183</v>
      </c>
      <c r="F153" s="216" t="s">
        <v>142</v>
      </c>
      <c r="I153" s="77"/>
      <c r="J153" s="217">
        <f>BK153</f>
        <v>0</v>
      </c>
      <c r="L153" s="206"/>
      <c r="M153" s="210"/>
      <c r="N153" s="211"/>
      <c r="O153" s="211"/>
      <c r="P153" s="212">
        <f>P154</f>
        <v>0</v>
      </c>
      <c r="Q153" s="211"/>
      <c r="R153" s="212">
        <f>R154</f>
        <v>0</v>
      </c>
      <c r="S153" s="211"/>
      <c r="T153" s="213">
        <f>T154</f>
        <v>0</v>
      </c>
      <c r="AR153" s="207" t="s">
        <v>82</v>
      </c>
      <c r="AT153" s="214" t="s">
        <v>75</v>
      </c>
      <c r="AU153" s="214" t="s">
        <v>82</v>
      </c>
      <c r="AY153" s="207" t="s">
        <v>113</v>
      </c>
      <c r="BK153" s="215">
        <f>BK154</f>
        <v>0</v>
      </c>
    </row>
    <row r="154" spans="1:65" s="138" customFormat="1" ht="21.6" customHeight="1" x14ac:dyDescent="0.2">
      <c r="A154" s="135"/>
      <c r="B154" s="136"/>
      <c r="C154" s="218" t="s">
        <v>136</v>
      </c>
      <c r="D154" s="218" t="s">
        <v>114</v>
      </c>
      <c r="E154" s="219" t="s">
        <v>184</v>
      </c>
      <c r="F154" s="220" t="s">
        <v>185</v>
      </c>
      <c r="G154" s="221" t="s">
        <v>124</v>
      </c>
      <c r="H154" s="222">
        <v>33.795000000000002</v>
      </c>
      <c r="I154" s="78"/>
      <c r="J154" s="223">
        <f>ROUND(I154*H154,2)</f>
        <v>0</v>
      </c>
      <c r="K154" s="224"/>
      <c r="L154" s="136"/>
      <c r="M154" s="259" t="s">
        <v>1</v>
      </c>
      <c r="N154" s="260" t="s">
        <v>41</v>
      </c>
      <c r="O154" s="261"/>
      <c r="P154" s="262">
        <f>O154*H154</f>
        <v>0</v>
      </c>
      <c r="Q154" s="262">
        <v>0</v>
      </c>
      <c r="R154" s="262">
        <f>Q154*H154</f>
        <v>0</v>
      </c>
      <c r="S154" s="262">
        <v>0</v>
      </c>
      <c r="T154" s="263">
        <f>S154*H154</f>
        <v>0</v>
      </c>
      <c r="U154" s="135"/>
      <c r="V154" s="135"/>
      <c r="W154" s="135"/>
      <c r="X154" s="135"/>
      <c r="Y154" s="135"/>
      <c r="Z154" s="135"/>
      <c r="AA154" s="135"/>
      <c r="AB154" s="135"/>
      <c r="AC154" s="135"/>
      <c r="AD154" s="135"/>
      <c r="AE154" s="135"/>
      <c r="AR154" s="230" t="s">
        <v>116</v>
      </c>
      <c r="AT154" s="230" t="s">
        <v>114</v>
      </c>
      <c r="AU154" s="230" t="s">
        <v>83</v>
      </c>
      <c r="AY154" s="126" t="s">
        <v>113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26" t="s">
        <v>82</v>
      </c>
      <c r="BK154" s="231">
        <f>ROUND(I154*H154,2)</f>
        <v>0</v>
      </c>
      <c r="BL154" s="126" t="s">
        <v>116</v>
      </c>
      <c r="BM154" s="230" t="s">
        <v>186</v>
      </c>
    </row>
    <row r="155" spans="1:65" s="138" customFormat="1" ht="6.9" customHeight="1" x14ac:dyDescent="0.2">
      <c r="A155" s="135"/>
      <c r="B155" s="169"/>
      <c r="C155" s="170"/>
      <c r="D155" s="170"/>
      <c r="E155" s="170"/>
      <c r="F155" s="170"/>
      <c r="G155" s="170"/>
      <c r="H155" s="170"/>
      <c r="I155" s="170"/>
      <c r="J155" s="170"/>
      <c r="K155" s="170"/>
      <c r="L155" s="136"/>
      <c r="M155" s="135"/>
      <c r="O155" s="135"/>
      <c r="P155" s="135"/>
      <c r="Q155" s="135"/>
      <c r="R155" s="135"/>
      <c r="S155" s="135"/>
      <c r="T155" s="135"/>
      <c r="U155" s="135"/>
      <c r="V155" s="135"/>
      <c r="W155" s="135"/>
      <c r="X155" s="135"/>
      <c r="Y155" s="135"/>
      <c r="Z155" s="135"/>
      <c r="AA155" s="135"/>
      <c r="AB155" s="135"/>
      <c r="AC155" s="135"/>
      <c r="AD155" s="135"/>
      <c r="AE155" s="135"/>
    </row>
  </sheetData>
  <sheetProtection algorithmName="SHA-512" hashValue="j8gG+iSUGp7A2G+V1TvAx0yEQTFPv2M483wfdhOSimxO2Y5wqccGz3wus2cLxFE/Xzv7/fAIga8RrZN8xk9vOQ==" saltValue="cz9KYocg8z0F44ymR4EhdA==" spinCount="100000" sheet="1" objects="1" scenarios="1" formatCells="0" formatColumns="0" formatRows="0"/>
  <autoFilter ref="C120:K154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 401 - RETENČNÍ NÁDRŽ</vt:lpstr>
      <vt:lpstr>'IO 401 - RETENČNÍ NÁDRŽ'!Názvy_tisku</vt:lpstr>
      <vt:lpstr>'Rekapitulace stavby'!Názvy_tisku</vt:lpstr>
      <vt:lpstr>'IO 401 - RETENČNÍ NÁDRŽ'!Oblast_tisku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Petr Blažek</cp:lastModifiedBy>
  <dcterms:created xsi:type="dcterms:W3CDTF">2020-07-09T21:32:10Z</dcterms:created>
  <dcterms:modified xsi:type="dcterms:W3CDTF">2021-06-16T14:41:17Z</dcterms:modified>
</cp:coreProperties>
</file>